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24226"/>
  <mc:AlternateContent xmlns:mc="http://schemas.openxmlformats.org/markup-compatibility/2006">
    <mc:Choice Requires="x15">
      <x15ac:absPath xmlns:x15ac="http://schemas.microsoft.com/office/spreadsheetml/2010/11/ac" url="C:\Users\peternelj\Documents\PROJEKTI\ostali\209_1089\PLAZ v km 3,100 Bled-Soteska\gradnja\razpis\portal\Razpisna_dokumentacija\"/>
    </mc:Choice>
  </mc:AlternateContent>
  <xr:revisionPtr revIDLastSave="0" documentId="13_ncr:1_{60525048-712F-42FF-BDAC-65ED1554867D}" xr6:coauthVersionLast="36" xr6:coauthVersionMax="36" xr10:uidLastSave="{00000000-0000-0000-0000-000000000000}"/>
  <bookViews>
    <workbookView xWindow="-120" yWindow="-120" windowWidth="29040" windowHeight="15840" activeTab="2" xr2:uid="{00000000-000D-0000-FFFF-FFFF00000000}"/>
  </bookViews>
  <sheets>
    <sheet name="obnova cestišča" sheetId="1" r:id="rId1"/>
    <sheet name="sanacija plazu" sheetId="2" r:id="rId2"/>
    <sheet name="Prestavitev tlačnega voda Mačko" sheetId="6" r:id="rId3"/>
    <sheet name="prestavitev vodovoda Mačkovc" sheetId="7" r:id="rId4"/>
    <sheet name="Rekapitulacija" sheetId="5" r:id="rId5"/>
  </sheets>
  <definedNames>
    <definedName name="Izm_11.007" localSheetId="3">#REF!</definedName>
    <definedName name="Izm_11.007">#REF!</definedName>
    <definedName name="Izm_11.009" localSheetId="3">#REF!</definedName>
    <definedName name="Izm_11.009">#REF!</definedName>
    <definedName name="_xlnm.Print_Area" localSheetId="0">'obnova cestišča'!$A$1:$G$349</definedName>
    <definedName name="_xlnm.Print_Area" localSheetId="4">Rekapitulacija!$A$1:$I$18</definedName>
    <definedName name="_xlnm.Print_Area" localSheetId="1">'sanacija plazu'!$A$1:$F$313</definedName>
    <definedName name="s_Prip_del" localSheetId="3">#REF!</definedName>
    <definedName name="s_Prip_del">#REF!</definedName>
    <definedName name="SU_MONTDELA" localSheetId="3">#REF!</definedName>
    <definedName name="SU_MONTDELA">#REF!</definedName>
    <definedName name="SU_NABAVAMAT" localSheetId="3">#REF!</definedName>
    <definedName name="SU_NABAVAMAT">#REF!</definedName>
    <definedName name="SU_ZEMDELA" localSheetId="3">#REF!</definedName>
    <definedName name="SU_ZEMDELA">#REF!</definedName>
    <definedName name="Sub_11" localSheetId="3">#REF!</definedName>
    <definedName name="Sub_11">#REF!</definedName>
    <definedName name="Sub_12" localSheetId="3">#REF!</definedName>
    <definedName name="Sub_12">#REF!</definedName>
    <definedName name="_xlnm.Print_Titles" localSheetId="0">'obnova cestišča'!$4:$5</definedName>
  </definedNames>
  <calcPr calcId="191029"/>
</workbook>
</file>

<file path=xl/calcChain.xml><?xml version="1.0" encoding="utf-8"?>
<calcChain xmlns="http://schemas.openxmlformats.org/spreadsheetml/2006/main">
  <c r="F27" i="7" l="1"/>
  <c r="F26" i="7"/>
  <c r="D22" i="7"/>
  <c r="D25" i="7" s="1"/>
  <c r="F25" i="7" s="1"/>
  <c r="D13" i="7"/>
  <c r="F13" i="7" s="1"/>
  <c r="D12" i="7"/>
  <c r="F12" i="7" s="1"/>
  <c r="F9" i="7"/>
  <c r="F8" i="7"/>
  <c r="F7" i="7"/>
  <c r="F6" i="7"/>
  <c r="F22" i="7" l="1"/>
  <c r="D23" i="7"/>
  <c r="F23" i="7" s="1"/>
  <c r="D24" i="7"/>
  <c r="F24" i="7" s="1"/>
  <c r="E15" i="7"/>
  <c r="F15" i="7" s="1"/>
  <c r="F17" i="7" s="1"/>
  <c r="F36" i="7" s="1"/>
  <c r="F29" i="7" l="1"/>
  <c r="F38" i="7" s="1"/>
  <c r="F40" i="7" s="1"/>
  <c r="G12" i="5" s="1"/>
  <c r="H12" i="5" s="1"/>
  <c r="I12" i="5" s="1"/>
  <c r="F41" i="7" l="1"/>
  <c r="F42" i="7" s="1"/>
  <c r="B40" i="6" l="1"/>
  <c r="B39" i="6"/>
  <c r="F34" i="6"/>
  <c r="F33" i="6"/>
  <c r="F32" i="6"/>
  <c r="F31" i="6"/>
  <c r="F30" i="6"/>
  <c r="F29" i="6"/>
  <c r="F28" i="6"/>
  <c r="F27" i="6"/>
  <c r="F26" i="6"/>
  <c r="F25" i="6"/>
  <c r="F24" i="6"/>
  <c r="F23" i="6"/>
  <c r="F22" i="6"/>
  <c r="F18" i="6"/>
  <c r="F17" i="6"/>
  <c r="F16" i="6"/>
  <c r="F15" i="6"/>
  <c r="F14" i="6"/>
  <c r="F13" i="6"/>
  <c r="F9" i="6"/>
  <c r="F8" i="6"/>
  <c r="F7" i="6"/>
  <c r="A7" i="6"/>
  <c r="A8" i="6" s="1"/>
  <c r="F10" i="6" l="1"/>
  <c r="F39" i="6" s="1"/>
  <c r="F35" i="6"/>
  <c r="F41" i="6" s="1"/>
  <c r="F19" i="6"/>
  <c r="F40" i="6" s="1"/>
  <c r="A9" i="6"/>
  <c r="F42" i="6" l="1"/>
  <c r="G10" i="5" s="1"/>
  <c r="A13" i="6"/>
  <c r="A14" i="6" s="1"/>
  <c r="H10" i="5" l="1"/>
  <c r="I10" i="5" s="1"/>
  <c r="G14" i="5"/>
  <c r="A15" i="6"/>
  <c r="A16" i="6" l="1"/>
  <c r="A17" i="6" l="1"/>
  <c r="A18" i="6" l="1"/>
  <c r="A22" i="6" l="1"/>
  <c r="A23" i="6" l="1"/>
  <c r="A24" i="6" s="1"/>
  <c r="A25" i="6" s="1"/>
  <c r="A26" i="6" s="1"/>
  <c r="A27" i="6" s="1"/>
  <c r="A28" i="6" s="1"/>
  <c r="A29" i="6" s="1"/>
  <c r="A30" i="6" s="1"/>
  <c r="A31" i="6" s="1"/>
  <c r="A32" i="6" s="1"/>
  <c r="A33" i="6" s="1"/>
  <c r="A34" i="6" s="1"/>
  <c r="F201" i="2" l="1"/>
  <c r="F244" i="2"/>
  <c r="F240" i="2"/>
  <c r="G55" i="1"/>
  <c r="F196" i="2"/>
  <c r="F284" i="2"/>
  <c r="F280" i="2"/>
  <c r="F277" i="2"/>
  <c r="F273" i="2"/>
  <c r="F269" i="2"/>
  <c r="F265" i="2"/>
  <c r="F251" i="2"/>
  <c r="F236" i="2"/>
  <c r="F230" i="2"/>
  <c r="F222" i="2"/>
  <c r="F214" i="2"/>
  <c r="F94" i="2"/>
  <c r="F91" i="2"/>
  <c r="F18" i="2"/>
  <c r="F14" i="2"/>
  <c r="G307" i="1"/>
  <c r="F161" i="2"/>
  <c r="F151" i="2"/>
  <c r="F139" i="2"/>
  <c r="F143" i="2"/>
  <c r="F60" i="2"/>
  <c r="F83" i="2"/>
  <c r="F79" i="2"/>
  <c r="F70" i="2"/>
  <c r="F66" i="2"/>
  <c r="F48" i="2"/>
  <c r="F31" i="2"/>
  <c r="F41" i="2"/>
  <c r="B306" i="2"/>
  <c r="A306" i="2"/>
  <c r="B304" i="2"/>
  <c r="A304" i="2"/>
  <c r="B302" i="2"/>
  <c r="A302" i="2"/>
  <c r="B300" i="2"/>
  <c r="A300" i="2"/>
  <c r="B298" i="2"/>
  <c r="A298" i="2"/>
  <c r="F261" i="2"/>
  <c r="F258" i="2"/>
  <c r="F248" i="2"/>
  <c r="F232" i="2"/>
  <c r="F205" i="2"/>
  <c r="F190" i="2"/>
  <c r="F185" i="2"/>
  <c r="F180" i="2"/>
  <c r="F176" i="2"/>
  <c r="F172" i="2"/>
  <c r="F166" i="2"/>
  <c r="F158" i="2"/>
  <c r="F154" i="2"/>
  <c r="F147" i="2"/>
  <c r="F131" i="2"/>
  <c r="F128" i="2"/>
  <c r="F124" i="2"/>
  <c r="F119" i="2"/>
  <c r="F110" i="2"/>
  <c r="F107" i="2"/>
  <c r="F103" i="2"/>
  <c r="F98" i="2"/>
  <c r="F88" i="2"/>
  <c r="F74" i="2"/>
  <c r="F56" i="2"/>
  <c r="F52" i="2"/>
  <c r="F26" i="2"/>
  <c r="F22" i="2"/>
  <c r="F11" i="2"/>
  <c r="G317" i="1"/>
  <c r="G197" i="1"/>
  <c r="G195" i="1"/>
  <c r="G193" i="1"/>
  <c r="G191" i="1"/>
  <c r="G235" i="1"/>
  <c r="G233" i="1"/>
  <c r="G219" i="1"/>
  <c r="G215" i="1"/>
  <c r="G209" i="1"/>
  <c r="E86" i="1"/>
  <c r="E84" i="1"/>
  <c r="E112" i="1"/>
  <c r="G112" i="1" s="1"/>
  <c r="G304" i="1"/>
  <c r="G301" i="1"/>
  <c r="G299" i="1"/>
  <c r="F133" i="2" l="1"/>
  <c r="F302" i="2" s="1"/>
  <c r="F253" i="2"/>
  <c r="F304" i="2" s="1"/>
  <c r="F112" i="2"/>
  <c r="F300" i="2" s="1"/>
  <c r="F286" i="2"/>
  <c r="F306" i="2" s="1"/>
  <c r="F43" i="2"/>
  <c r="F298" i="2" s="1"/>
  <c r="G242" i="1"/>
  <c r="E143" i="1"/>
  <c r="G50" i="1"/>
  <c r="G75" i="1"/>
  <c r="E33" i="1"/>
  <c r="G259" i="1"/>
  <c r="G265" i="1"/>
  <c r="G262" i="1"/>
  <c r="G223" i="1"/>
  <c r="G162" i="1"/>
  <c r="G132" i="1"/>
  <c r="G126" i="1"/>
  <c r="F308" i="2" l="1"/>
  <c r="G24" i="1"/>
  <c r="G315" i="1"/>
  <c r="G323" i="1"/>
  <c r="G325" i="1"/>
  <c r="F309" i="2" l="1"/>
  <c r="F310" i="2" s="1"/>
  <c r="G8" i="5"/>
  <c r="G228" i="1"/>
  <c r="G231" i="1"/>
  <c r="H8" i="5" l="1"/>
  <c r="I8" i="5" s="1"/>
  <c r="G313" i="1"/>
  <c r="G339" i="1" l="1"/>
  <c r="G148" i="1"/>
  <c r="G86" i="1"/>
  <c r="G118" i="1" l="1"/>
  <c r="G115" i="1"/>
  <c r="G174" i="1" l="1"/>
  <c r="G217" i="1" l="1"/>
  <c r="G251" i="1" l="1"/>
  <c r="G290" i="1"/>
  <c r="G288" i="1"/>
  <c r="G285" i="1"/>
  <c r="G282" i="1"/>
  <c r="G279" i="1"/>
  <c r="G276" i="1"/>
  <c r="G273" i="1"/>
  <c r="G270" i="1"/>
  <c r="G253" i="1"/>
  <c r="G165" i="1"/>
  <c r="G159" i="1"/>
  <c r="G155" i="1"/>
  <c r="G152" i="1"/>
  <c r="G110" i="1"/>
  <c r="G108" i="1"/>
  <c r="G105" i="1"/>
  <c r="G96" i="1"/>
  <c r="G94" i="1"/>
  <c r="G79" i="1"/>
  <c r="G77" i="1"/>
  <c r="G72" i="1"/>
  <c r="G70" i="1"/>
  <c r="G140" i="1"/>
  <c r="G146" i="1"/>
  <c r="G90" i="1"/>
  <c r="G203" i="1"/>
  <c r="G206" i="1"/>
  <c r="G211" i="1"/>
  <c r="G221" i="1"/>
  <c r="G199" i="1" l="1"/>
  <c r="G178" i="1"/>
  <c r="G172" i="1"/>
  <c r="G46" i="1"/>
  <c r="G40" i="1"/>
  <c r="G20" i="1"/>
  <c r="G27" i="1"/>
  <c r="G30" i="1"/>
  <c r="G17" i="1"/>
  <c r="G15" i="1"/>
  <c r="G13" i="1"/>
  <c r="G295" i="1"/>
  <c r="G61" i="1" l="1"/>
  <c r="G143" i="1"/>
  <c r="G135" i="1"/>
  <c r="G42" i="1"/>
  <c r="G36" i="1"/>
  <c r="G256" i="1" l="1"/>
  <c r="G247" i="1"/>
  <c r="G309" i="1" s="1"/>
  <c r="G213" i="1"/>
  <c r="G188" i="1"/>
  <c r="G184" i="1"/>
  <c r="G182" i="1"/>
  <c r="G176" i="1"/>
  <c r="G129" i="1"/>
  <c r="G167" i="1" s="1"/>
  <c r="G237" i="1" l="1"/>
  <c r="G101" i="1"/>
  <c r="G84" i="1"/>
  <c r="G59" i="1"/>
  <c r="G44" i="1"/>
  <c r="G57" i="1"/>
  <c r="G38" i="1"/>
  <c r="G33" i="1"/>
  <c r="G22" i="1"/>
  <c r="G321" i="1"/>
  <c r="G319" i="1"/>
  <c r="G327" i="1" s="1"/>
  <c r="G68" i="1"/>
  <c r="G9" i="1"/>
  <c r="G48" i="1"/>
  <c r="C337" i="1"/>
  <c r="C335" i="1"/>
  <c r="G121" i="1" l="1"/>
  <c r="G63" i="1"/>
  <c r="G333" i="1"/>
  <c r="G331" i="1"/>
  <c r="G341" i="1"/>
  <c r="G343" i="1" l="1"/>
  <c r="G335" i="1"/>
  <c r="G337" i="1" l="1"/>
  <c r="G345" i="1" l="1"/>
  <c r="G346" i="1" s="1"/>
  <c r="G347" i="1" s="1"/>
  <c r="G6" i="5" l="1"/>
  <c r="H6" i="5" l="1"/>
  <c r="I6" i="5" s="1"/>
  <c r="H14" i="5"/>
  <c r="I14" i="5" s="1"/>
  <c r="I16" i="5" s="1"/>
</calcChain>
</file>

<file path=xl/sharedStrings.xml><?xml version="1.0" encoding="utf-8"?>
<sst xmlns="http://schemas.openxmlformats.org/spreadsheetml/2006/main" count="1116" uniqueCount="750">
  <si>
    <t>Št.</t>
  </si>
  <si>
    <t>Šifra</t>
  </si>
  <si>
    <t>OPIS DELA</t>
  </si>
  <si>
    <t>Enota</t>
  </si>
  <si>
    <t>Količina</t>
  </si>
  <si>
    <t>Cena</t>
  </si>
  <si>
    <t>VREDNOST</t>
  </si>
  <si>
    <t>1.0</t>
  </si>
  <si>
    <t>PREDDELA</t>
  </si>
  <si>
    <t>1.</t>
  </si>
  <si>
    <t>km</t>
  </si>
  <si>
    <t>2.</t>
  </si>
  <si>
    <t>kos</t>
  </si>
  <si>
    <t>3.</t>
  </si>
  <si>
    <t>4.</t>
  </si>
  <si>
    <t>m2</t>
  </si>
  <si>
    <t>5.</t>
  </si>
  <si>
    <t>PREDDELA SKUPAJ:</t>
  </si>
  <si>
    <t>2.0</t>
  </si>
  <si>
    <t>ZEMELJSKA DELA</t>
  </si>
  <si>
    <t>m3</t>
  </si>
  <si>
    <t>3.0</t>
  </si>
  <si>
    <t>VOZIŠČNE KONSTRUKCIJE SKUPAJ:</t>
  </si>
  <si>
    <t>4.0</t>
  </si>
  <si>
    <t>ODVODNJAVANJE</t>
  </si>
  <si>
    <t>ODVODNJAVANJE SKUPAJ:</t>
  </si>
  <si>
    <t>6.0</t>
  </si>
  <si>
    <t>OPREMA CESTE</t>
  </si>
  <si>
    <t>OPREMA SKUPAJ:</t>
  </si>
  <si>
    <t>6.</t>
  </si>
  <si>
    <t>7.</t>
  </si>
  <si>
    <t>TUJE STORITVE</t>
  </si>
  <si>
    <t>TUJE STORITVE SKUPAJ:</t>
  </si>
  <si>
    <t>7.0</t>
  </si>
  <si>
    <t>ZEMELJSKA DELA SKUPAJ :</t>
  </si>
  <si>
    <t>SKUPAJ :</t>
  </si>
  <si>
    <t xml:space="preserve">VOZIŠČNE KONSTRUKCIJE </t>
  </si>
  <si>
    <t>VSE SKUPAJ :</t>
  </si>
  <si>
    <t>8.</t>
  </si>
  <si>
    <t>11.</t>
  </si>
  <si>
    <t>10.</t>
  </si>
  <si>
    <t>16.</t>
  </si>
  <si>
    <t>5.0</t>
  </si>
  <si>
    <t>GRADBENA IN OBRTNIŠKA DELA</t>
  </si>
  <si>
    <t>GRADBENA IN OBRTNIŠKA DELA SKUPAJ:</t>
  </si>
  <si>
    <t>DDV 22%</t>
  </si>
  <si>
    <t>m1</t>
  </si>
  <si>
    <t>ura</t>
  </si>
  <si>
    <t>Demontaža plastičnega smernika</t>
  </si>
  <si>
    <t>Ureditev planuma temeljnih tal vezljive zemljine – 3. kategorije</t>
  </si>
  <si>
    <t>Izdelava nevezane nosilne plasti enakomerno zrnatega drobljenca iz kamnine v debelini 21 do 30 cm</t>
  </si>
  <si>
    <t>Dobava in vgraditev predfabriciranega dvignjenega robnika iz cementnega betona  s prerezom 15/25 cm</t>
  </si>
  <si>
    <t>42 923</t>
  </si>
  <si>
    <t>Izdelava priključkov kanalskih cevi in drenaž na požiralnike, jaške in kanalske cevi</t>
  </si>
  <si>
    <t>Izdelava temelja iz cementnega betona C 12/15, globine 80 cm, premera 50 cm</t>
  </si>
  <si>
    <t>Dobava in vgraditev stebrička za prometni znak iz vroče cinkane jeklene cevi s premerom 64 mm, dolge 3500 mm</t>
  </si>
  <si>
    <t xml:space="preserve">REKAPITULACIJA </t>
  </si>
  <si>
    <t>9.</t>
  </si>
  <si>
    <t>12.</t>
  </si>
  <si>
    <t>14.</t>
  </si>
  <si>
    <t>15.</t>
  </si>
  <si>
    <t>17.</t>
  </si>
  <si>
    <t xml:space="preserve">Rezanje asfaltne plasti s talno diamantno žago, debele od 6 do 10 cm </t>
  </si>
  <si>
    <t>Porušitev in odstranitev jaška z notranjo stranico/premerom do 60 cm vključno z nakladanjem in odvozom na trajno deponijo na razdaljo do 15km, vključno s stroški deponiranja</t>
  </si>
  <si>
    <t>Dopolnitev elaborata začasne prometne ureditve (novelacija) oziroma izvršilne projektne dokumentacije za projekt za izvedbo v času izvedbe del zapore prometa, vključno s pridobitvijo potrebnih dovoljenj.</t>
  </si>
  <si>
    <t>18.</t>
  </si>
  <si>
    <t>Vgradnja plodne zemljine brez valjanja, v debelini do 15 cm - strojno z zatravitvijo</t>
  </si>
  <si>
    <t>19.</t>
  </si>
  <si>
    <t xml:space="preserve">Postavitev zapore cestišča s pripadajočo prometno signalizacijo za vse faze del, ki se po končanih delih, odstrani. Upoštevati je vsa dela potrebna za izvedbo zapore, za vse faze del in za ves čas trajanja del </t>
  </si>
  <si>
    <t>Geodetska dela</t>
  </si>
  <si>
    <t>1.2</t>
  </si>
  <si>
    <t>1.1</t>
  </si>
  <si>
    <t>2.1</t>
  </si>
  <si>
    <t>Izkopi</t>
  </si>
  <si>
    <t>3.1</t>
  </si>
  <si>
    <t>Planum temeljnih tal</t>
  </si>
  <si>
    <t>2.2</t>
  </si>
  <si>
    <t>2.4</t>
  </si>
  <si>
    <t>2.3</t>
  </si>
  <si>
    <t>Drenažne in filterske plasti</t>
  </si>
  <si>
    <t>2.5</t>
  </si>
  <si>
    <t>Brežine in zelenice</t>
  </si>
  <si>
    <t>2.9</t>
  </si>
  <si>
    <t>Prevozi, razprostiranje materiala na deponijah</t>
  </si>
  <si>
    <t>Nosilne plasti</t>
  </si>
  <si>
    <t>3.2</t>
  </si>
  <si>
    <t>Obrabne plasti</t>
  </si>
  <si>
    <t>3.5</t>
  </si>
  <si>
    <t>Robni elementi vozišč</t>
  </si>
  <si>
    <t>3.6</t>
  </si>
  <si>
    <t>Bankine</t>
  </si>
  <si>
    <t>4.1</t>
  </si>
  <si>
    <t>Površinsko odvodnjavanje</t>
  </si>
  <si>
    <t>4.2</t>
  </si>
  <si>
    <t>4.3</t>
  </si>
  <si>
    <t>Odvodnjavanje - kanalske cevi</t>
  </si>
  <si>
    <t>4.4</t>
  </si>
  <si>
    <t>Odvodnjavanje - jaški</t>
  </si>
  <si>
    <t>4.5</t>
  </si>
  <si>
    <t>Prepusti</t>
  </si>
  <si>
    <t>6.1</t>
  </si>
  <si>
    <t>Pokončna oprema cest</t>
  </si>
  <si>
    <t>6.2</t>
  </si>
  <si>
    <t>Označbe na cestišču</t>
  </si>
  <si>
    <t>6.3</t>
  </si>
  <si>
    <t>Oprema za vodenje prometa</t>
  </si>
  <si>
    <t>Dobava in postavitev plastičnega smernika s polnim prerezom, dolžina 1200 mm, z odsevnikom iz umetne snovi</t>
  </si>
  <si>
    <t>S 62 168</t>
  </si>
  <si>
    <t>S 12 122</t>
  </si>
  <si>
    <t>Čiščenje, demontaže in rušenje</t>
  </si>
  <si>
    <t>S 12 211</t>
  </si>
  <si>
    <t>Demontaža prometnega znaka na enem podstavku</t>
  </si>
  <si>
    <t>S 12 261</t>
  </si>
  <si>
    <t>S 12 382</t>
  </si>
  <si>
    <t>S 12 431</t>
  </si>
  <si>
    <t>13.</t>
  </si>
  <si>
    <t>20.</t>
  </si>
  <si>
    <t>Nanos materiala rdečerjave barve (RAL 3011, 3001), s koeficientom hrapavosti STR&gt;50, prevleka debeline 3-5mm v območju krožišča na vozišču!</t>
  </si>
  <si>
    <t>N 62 104</t>
  </si>
  <si>
    <t>Izdelava tankoslojne vzdolžne označbe na vozišču z enokomponentno belo barvo, vključno 250 g/m2 posipa z drobci / kroglicami stekla, strojno, debelina plasti suhe snovi 250 mikrometra, širina črte 12 cm</t>
  </si>
  <si>
    <t>S 62 122</t>
  </si>
  <si>
    <t>Izdelava tankoslojne prečne in ostalih označb na vozišču z enokomponentno belo barvo, vključno 250 g/m2 posipa z drobci / kroglicami stekla, strojno, debelina plasti suhe snovi 250 mikrometra, površina označbe nad 1,5 m2</t>
  </si>
  <si>
    <t>S 62 121</t>
  </si>
  <si>
    <t>Izdelava tankoslojne neprekinjene označbe z enokomponentno belo barvo, strojno, debelina plasti suhe snovi 250 µm, širina črte 10 cm</t>
  </si>
  <si>
    <t>S 62 166</t>
  </si>
  <si>
    <t>Izdelava tankoslojne prečne in ostalih označb na vozišču z enokomponentno belo barvo, vključno 250 g/m2 posipa z drobci / kroglicami stekla, strojno, debelina plasti suhe snovi 250 mikrometra, površina označbe do 1,0 m2</t>
  </si>
  <si>
    <t>Opomba:
Označbe na kolesarskih stezah</t>
  </si>
  <si>
    <t>S 62 251</t>
  </si>
  <si>
    <t>Doplačilo za izdelavo prekinjenih vzdolžnih označb na vozišču, širina črte 10 cm</t>
  </si>
  <si>
    <t>S 63 122</t>
  </si>
  <si>
    <t>S 61 124</t>
  </si>
  <si>
    <t>S 61 912</t>
  </si>
  <si>
    <t>Globinsko odvodnjavanje-drenaže</t>
  </si>
  <si>
    <t>N 41 640</t>
  </si>
  <si>
    <t>N 41 650</t>
  </si>
  <si>
    <t xml:space="preserve">Profiliranje obstoječega jarka </t>
  </si>
  <si>
    <t>N 42 168</t>
  </si>
  <si>
    <t>Izdelava vzdolžne in prečne drenaže, globoke do 2,0 m, na podložni plasti iz cementnega betona, s trdimi plastičnimi cevmi premera 15 cm</t>
  </si>
  <si>
    <t>Izdelava kanalizacije iz cevi iz polipropilena, vgrajenih na planumu izkopa, premera 20 cm, v globini do 2,0 m</t>
  </si>
  <si>
    <t>Preskus tesnosti cevi premera do 20 cm</t>
  </si>
  <si>
    <t>S 43 821</t>
  </si>
  <si>
    <t>S 44 143</t>
  </si>
  <si>
    <t>Preskus tesnosti jaška premera do 50 cm</t>
  </si>
  <si>
    <t>S 44 797</t>
  </si>
  <si>
    <t>Preskus tesnosti jaška premera 60 do 80 cm</t>
  </si>
  <si>
    <t>S 44 798</t>
  </si>
  <si>
    <t>S 12 381</t>
  </si>
  <si>
    <t>Rezanje asfaltne plasti s talno diamantno žago, debele do 5 cm</t>
  </si>
  <si>
    <t>N 12 324</t>
  </si>
  <si>
    <t>N 12 325</t>
  </si>
  <si>
    <t>N 12 395</t>
  </si>
  <si>
    <t>Porušitev in odstranitev vseh vrst robnikov iz cementnega betona vključno z nakladanjem in odvozom na trajno deponijo na razdaljo do 15km in stroški deponiranja</t>
  </si>
  <si>
    <t>Porušitev in odstranitev prepusta iz cevi s premerom do 60 cm vključno z nakladanjem in odvozom na trajno deponijo na razdaljo do 15km in stroški deponiranja</t>
  </si>
  <si>
    <t>N 12 414</t>
  </si>
  <si>
    <t>N 13 114</t>
  </si>
  <si>
    <t>N 13 151</t>
  </si>
  <si>
    <t>Porušitev in odstranitev asfaltne plasti v debelini do 5cm vključno z nakladanjem in odvozom na trajno deponijona razdaljo do 15km in stroški deponiranja</t>
  </si>
  <si>
    <t>Odstranitev prometnega znaka s stranico/premerom 600 mm</t>
  </si>
  <si>
    <t>S 12 282</t>
  </si>
  <si>
    <t>Površinski izkop plodne zemljine – 1. kategorije – strojno z odrivom do 100 m</t>
  </si>
  <si>
    <t>S 21 113</t>
  </si>
  <si>
    <t>Široki izkop vezljive zemljine – 3. kategorije – strojno z nakladanjem</t>
  </si>
  <si>
    <t>S 21 224</t>
  </si>
  <si>
    <t>Izkop vezljive zemljine/zrnate kamnine – 3. kategorije za temelje, kanalske rove, prepuste, jaške in drenaže, širine do 1,0 m in globine do 1,0 m – ročno, planiranje dna ročno</t>
  </si>
  <si>
    <t>S 21 313</t>
  </si>
  <si>
    <t>Široki izkop slabo nosilne zemljine – 2. kategorije – strojno z nakladanjem</t>
  </si>
  <si>
    <t>S 21 214</t>
  </si>
  <si>
    <t>S 22 112</t>
  </si>
  <si>
    <t>Prevoz materiala na razdaljo nad 10 do 15 km</t>
  </si>
  <si>
    <t>S 29 121</t>
  </si>
  <si>
    <t>t</t>
  </si>
  <si>
    <t>Razprostiranje odvečne slabo nosilne zemljine – 2. kategorije</t>
  </si>
  <si>
    <t>S 29 132</t>
  </si>
  <si>
    <t>S 29 133</t>
  </si>
  <si>
    <t>Razprostiranje odvečne vezljive zemljine – 3. kategorije</t>
  </si>
  <si>
    <t>N 24 489</t>
  </si>
  <si>
    <t>N 25 112</t>
  </si>
  <si>
    <t>Vgradnja nasipov/klinov iz zrnate/vezane zemljine – 3. kategorije</t>
  </si>
  <si>
    <t>N 24 112</t>
  </si>
  <si>
    <t xml:space="preserve">Dobava, dovoz in vgrajevanje enozrnate drenažne plasti  iz kamnitega materiala </t>
  </si>
  <si>
    <t>N 23 117</t>
  </si>
  <si>
    <t>S 31 132</t>
  </si>
  <si>
    <t>S 32 273</t>
  </si>
  <si>
    <t>S 35 214</t>
  </si>
  <si>
    <t>Dobava in vgraditev predfabriciranega dvignjenega robnika iz cementnega betona  s prerezom 5/25 cm</t>
  </si>
  <si>
    <t>S 35 211</t>
  </si>
  <si>
    <t>Izdelava bankine iz drobljenca, široke do 0,50 m</t>
  </si>
  <si>
    <t>S 36 131</t>
  </si>
  <si>
    <t>S 61 217</t>
  </si>
  <si>
    <t>S 44 953</t>
  </si>
  <si>
    <t>N 79 351</t>
  </si>
  <si>
    <t>N 79 311</t>
  </si>
  <si>
    <t>Geotehnični nadzor ob rekonstrukciji vozišča</t>
  </si>
  <si>
    <t>S 2 9 153</t>
  </si>
  <si>
    <t>Odlaganje odpadnega asfalta na komunalno deponijo</t>
  </si>
  <si>
    <t>T</t>
  </si>
  <si>
    <t>S 2 9 154</t>
  </si>
  <si>
    <t>Odlaganje odpadnega cementnega betona na komunalno deponijo</t>
  </si>
  <si>
    <t xml:space="preserve">Rezkanje in odvoz asfaltne krovne plasti v debelini 4 do 7 cm </t>
  </si>
  <si>
    <t>S 12 372</t>
  </si>
  <si>
    <t>S 22 113</t>
  </si>
  <si>
    <t>Ureditev planuma temeljnih tal zrnate kamnine – 3. kategorije</t>
  </si>
  <si>
    <t>N 13 212</t>
  </si>
  <si>
    <t>Ureditev gradbišča po zahtevah iz varnostnega načrta</t>
  </si>
  <si>
    <t>S 32 256</t>
  </si>
  <si>
    <t>Izdelava obrabne in zaporne plasti bitumizirane zmesi AC 8 surf  B70/100 A5 v debelini 5cm</t>
  </si>
  <si>
    <t>Čiščenje utrjene/odrezkane površine podlage pred pobrizgom z bitumensko emulzijo</t>
  </si>
  <si>
    <t>S 32 591</t>
  </si>
  <si>
    <t>N 73 100</t>
  </si>
  <si>
    <t>S 45 212</t>
  </si>
  <si>
    <t>Izdelava poševne vtočne ali iztočne glave prepusta krožnega prereza iz cementnega betona s premerom 50 cm</t>
  </si>
  <si>
    <t>Izdelava prepusta krožnega prereza iz cevi iz cementnega betona s premerom 50cm vključno s podložno plastjo cementega betona C20/25 in delnim obbetoniranjem (tip naleganja 2 - detajl)</t>
  </si>
  <si>
    <t>6.4</t>
  </si>
  <si>
    <t>S 32 563</t>
  </si>
  <si>
    <t>Pobrizg podlage z bitumensko emulzijo 0,60 kg/m2</t>
  </si>
  <si>
    <t>N 41 344</t>
  </si>
  <si>
    <t>N 79 514</t>
  </si>
  <si>
    <t>N 79 515</t>
  </si>
  <si>
    <t>Izdelava BCP-ja.</t>
  </si>
  <si>
    <t>Zakoličba lege TK voda</t>
  </si>
  <si>
    <t>N 76 100</t>
  </si>
  <si>
    <t>Zakoličba lege vodovoda</t>
  </si>
  <si>
    <t>Obnova in zavarovanje zakoličbe osi trase ostale javne ceste v gričevnatem terenu</t>
  </si>
  <si>
    <t>S 11 122</t>
  </si>
  <si>
    <t>Odstranitev grmovja na redko porasli površini (do 50 % pokritega tlorisa) - strojno</t>
  </si>
  <si>
    <t>Odstranitev grmovja in dreves z debli premera do 10 cm ter vej na redko porasli površini - ročno</t>
  </si>
  <si>
    <t>S 12 131</t>
  </si>
  <si>
    <t>N 12 277</t>
  </si>
  <si>
    <t>Demontaža droga JR</t>
  </si>
  <si>
    <t>S 12 231</t>
  </si>
  <si>
    <t>Demontaža jeklene varnostne ograje</t>
  </si>
  <si>
    <t>m</t>
  </si>
  <si>
    <t>S 12 292</t>
  </si>
  <si>
    <t>Porušitev in odstranitev ograje iz lesenih letev</t>
  </si>
  <si>
    <t>Opomba:
Med P21 in P24-levo</t>
  </si>
  <si>
    <t>Opomba:
priključek lokalne ceste in del kolesarske steze s priključkom</t>
  </si>
  <si>
    <t>Porušitev in odstranitev asfaltne plasti v debelini nad 10cm vključno z nakladanjem in odvozom na trajno deponijo na razdaljo do 15km in stroški deponiranja</t>
  </si>
  <si>
    <t>S 31 131</t>
  </si>
  <si>
    <t>Izdelava nevezane nosilne plasti enakomerno zrnatega drobljenca iz kamnine v debelini do 20 cm</t>
  </si>
  <si>
    <t>31 645</t>
  </si>
  <si>
    <t>Izdelava nosilne plasti bituminizirane zmesi AC 32 base B 50/70 A3 v debelini 11 cm</t>
  </si>
  <si>
    <t>Opomba:
Regionalna cesta</t>
  </si>
  <si>
    <t>31 573</t>
  </si>
  <si>
    <t>Opomba:
Priključek lokalne ceste</t>
  </si>
  <si>
    <t>Izdelava nosilne plasti bituminizirane zmesi AC 22 base B 50/70 A4 v debelini 7 cm</t>
  </si>
  <si>
    <t>Opomba:
Kolesarske steze in priključki.</t>
  </si>
  <si>
    <t>Izdelava obrabne in zaporne plasti bitumizirane zmesi AC 11 surf  B50/70 A3 v debelini 4cm</t>
  </si>
  <si>
    <t>Opomba:
Regionalna cesta in priključek z lokalno cesto</t>
  </si>
  <si>
    <t>Opomba:
Obroba ob kolesarski stezi</t>
  </si>
  <si>
    <t>Opomba:
Berma za koritnico
Vključeni so mozniki, 72 komadov.</t>
  </si>
  <si>
    <t>S 36 132</t>
  </si>
  <si>
    <t>Izdelava bankine iz drobljenca, široke 0,51 do 0,75 m</t>
  </si>
  <si>
    <t>Opomba:
Med levim robom vozišča in kolesarsko stezo</t>
  </si>
  <si>
    <t>Izdelava bankine iz drobljenca, široke nad 1,00 m</t>
  </si>
  <si>
    <t>S 36 134</t>
  </si>
  <si>
    <t>Izdelava koritnice iz obrabne bitumenskega betona, debeline 4 cm, ter nosilne plasti v debelini 11 cm na obstoječo podlago, ob že zgrajenem robniku iz cementnega betona, široke 75 cm</t>
  </si>
  <si>
    <t>N 41 115</t>
  </si>
  <si>
    <t>Opomba:
PVC gladka debelostenska SN8. Postavka zajema obsip cevi.</t>
  </si>
  <si>
    <t>S 44 132</t>
  </si>
  <si>
    <t>Opomba:
Vtočni jašek</t>
  </si>
  <si>
    <t>S 44 836</t>
  </si>
  <si>
    <t>S 44 956</t>
  </si>
  <si>
    <t>Opomba:
Revizijski jašek</t>
  </si>
  <si>
    <t>Opomba:
Požiralniki s peskolovcem</t>
  </si>
  <si>
    <t>Opomba:
Vtočni jašek s peskolovcem</t>
  </si>
  <si>
    <t>N 45 117</t>
  </si>
  <si>
    <t>Opomba:
Za PZ 2x2102, 3x2309 z 4224-1</t>
  </si>
  <si>
    <t>Izdelava temelja iz cementnega betona C 16/20 od 0,41 do do 0,80 m3 / temelj</t>
  </si>
  <si>
    <t>S 61 154</t>
  </si>
  <si>
    <t>Opomba:
Drogova osvetlitve prehoda za kolesarje</t>
  </si>
  <si>
    <t>S 61 215</t>
  </si>
  <si>
    <t>Dobava in vgraditev stebrička za prometni znak iz vroče cinkane jeklene cevi s premerom 64 mm, dolge 2500 mm</t>
  </si>
  <si>
    <t>Opomba:
za PZ 2102</t>
  </si>
  <si>
    <t>Opomba:
za PZ 2309 skupaj z 4224-1</t>
  </si>
  <si>
    <t>Prestavitev prometnega znaka s stranico / premerom 600 mm</t>
  </si>
  <si>
    <t>S 61 922</t>
  </si>
  <si>
    <t>Prestavitev stebrička s prometnim znakom s stranico / premerom 600 mm</t>
  </si>
  <si>
    <t>Opomba:
PZ 2102, 2x2232-5, 1117 in 2233-5</t>
  </si>
  <si>
    <t>Opomba:
PZ 1103-2, 2x2430 na drogu JR</t>
  </si>
  <si>
    <t>S 61 852</t>
  </si>
  <si>
    <t>Dobava in postavitev svetlobnega prometnega znaka (po načrtu) z dvema glavama</t>
  </si>
  <si>
    <t>Opomba:
PZ 2x7205 na drogu JR</t>
  </si>
  <si>
    <t>Opomba:
PZ 1117, 2x2232-5, 2233-5, 2102, 2309, 2x2430 in 2101</t>
  </si>
  <si>
    <t>Opomba:
PZ 1102-2 in 2310</t>
  </si>
  <si>
    <t xml:space="preserve">Opomba:
Drogova na prehodu za kolesarje </t>
  </si>
  <si>
    <t>S 21 233</t>
  </si>
  <si>
    <t>Široki izkop zrnate kamnine – 3. kategorije – strojno z odrivom do 100 m</t>
  </si>
  <si>
    <t xml:space="preserve">Opomba:
Kasnejša uporaba za izvedbo nasipov in klinov </t>
  </si>
  <si>
    <t>S 21 234</t>
  </si>
  <si>
    <t>Široki izkop zrnate kamnine – 3. kategorije – strojno z nakladanjem</t>
  </si>
  <si>
    <t>Nasipi, klini, posteljica</t>
  </si>
  <si>
    <t>S 12 498</t>
  </si>
  <si>
    <t>Porušitev in odstranitev cementnega betona</t>
  </si>
  <si>
    <t>Opomba:
Temelji JR</t>
  </si>
  <si>
    <t>Opomba:
Tamponski drobljenec TD22 za kolesarske steze</t>
  </si>
  <si>
    <t>Opomba:
Tamponski drobljenec TD32 za vozišče</t>
  </si>
  <si>
    <t xml:space="preserve">Dobava in vgradnja segmentne betonske mulde širine 50 na podbeton v debelini 10cm </t>
  </si>
  <si>
    <t>Tlakovanje jarka z lomljencem, debelina 30 cm, na podložni plasti iz drenažnega betona v debelini 10 cm</t>
  </si>
  <si>
    <t xml:space="preserve">Opomba:
Označbe na prehodih za kolesarje  </t>
  </si>
  <si>
    <t>Opomba:
Označba na lokalni cesti</t>
  </si>
  <si>
    <t>S 62 123</t>
  </si>
  <si>
    <t>Izdelava tankoslojne vzdolžne označbe na vozišču z enokomponentno belo barvo, vključno 250 g/m2 posipa z drobci / kroglicami stekla, strojno, debelina plasti suhe snovi 250 m, širina črte 15 cm</t>
  </si>
  <si>
    <t xml:space="preserve">Opomba:
Označbena regionalni cesti  5111, 5112, 5123 in 5122-2 </t>
  </si>
  <si>
    <t xml:space="preserve">Opomba:
Označbe na kolesarski stezi 5461, 5462, 5463, 5604, 5607 in 5609-1   </t>
  </si>
  <si>
    <t>Opomba:
Označbe 5232-2</t>
  </si>
  <si>
    <t>S 62 253</t>
  </si>
  <si>
    <t>Doplačilo za izdelavo prekinjenih vzdolžnih označb na vozišču, širina črte 15 cm</t>
  </si>
  <si>
    <t>Opomba:
Označbe na vozišču 5123 in 5122-2</t>
  </si>
  <si>
    <t>Oprema za zavarovanje</t>
  </si>
  <si>
    <t>S 64 281</t>
  </si>
  <si>
    <t>Dobava in vgraditev vkopane zaključnice, dolžine 4 m</t>
  </si>
  <si>
    <t>S 64 435</t>
  </si>
  <si>
    <t>Opomba:
Vključno z odsevnikom na odbojniku</t>
  </si>
  <si>
    <t>S 64 841</t>
  </si>
  <si>
    <t>Opomba:
Nadgrajena s ščitnikom za kolesarje</t>
  </si>
  <si>
    <t>Opomba:
Asfalt vozišča, priključkov in kolesarske steze</t>
  </si>
  <si>
    <t>Opomba:
postavka zajema tudi nakladanje zemljine</t>
  </si>
  <si>
    <t>Dobava dovoz in vgradnja zmrzlinsko odpornega materiala v debelini minimalno od 40 do 45cm</t>
  </si>
  <si>
    <t>Opomba:
na delu kolesarskih stez debelina min. 45cm, na vozišču min. 40cm</t>
  </si>
  <si>
    <t>Opomba:
Zajema tudi zemljino pri izkopu rovov za cevi in jaške</t>
  </si>
  <si>
    <t>Opomba:
Postavka zajema odvoz slabo nosilne zemljine, odvečne vezljive/zrnate zemljine 3.ktg (skupaj 2335,90 m3)</t>
  </si>
  <si>
    <t>S 29 134</t>
  </si>
  <si>
    <t>Razprostiranje odvečne zrnate kamnine – 3. kategorije</t>
  </si>
  <si>
    <t>17</t>
  </si>
  <si>
    <t>Izdelava jaška iz cementnega betona, krožnega prereza s premerom 50 cm, globokega 1,0 do 1,5 m                        (jaška št. III in št. V)</t>
  </si>
  <si>
    <t>Izdelava jaška iz cementnega betona, krožnega prereza s premerom 60 cm, globokega 1,5 do 2,0 m (jašek št. I)</t>
  </si>
  <si>
    <t>S 44 165</t>
  </si>
  <si>
    <t xml:space="preserve">Izdelava jaška iz cementnega betona, krožnega prereza s premerom 80 cm, globokega nad 2,5 m (5,0m), (jaška št. II in št. IV)    </t>
  </si>
  <si>
    <t xml:space="preserve">Izdelava jaška iz cementnega betona, krožnega prereza s premerom 80 cm, globokega 2,0m do 2,5 m (2,0m), (jaški št. V, št. VI, št. VII, št. VIII, št. IX in št. X))    </t>
  </si>
  <si>
    <t>S 44 164</t>
  </si>
  <si>
    <t>Dobava in vgraditev rešetke iz duktilne litine z nosilnostjo 125 kN, s prerezom               500/500 mm                    (jaška št. III in št. V)</t>
  </si>
  <si>
    <t>Dobava in vgraditev pokrova iz duktilne litine z nosilnostjo 125 kN, krožnega prereza s premerom 800 mm              (jaška št. II in št. IV)</t>
  </si>
  <si>
    <t>Dobava in vgraditev pokrova iz duktilne litine z nosilnostjo 125 kN, s prerezom 500/500 mm (jašek št. I)</t>
  </si>
  <si>
    <t>Dobava in vgraditev pokrova iz ojačanega cementnega betona, krožnega prereza s premerom 800 mm, z odprtino za dvogovanje            (jaški št. VI, št. VII, št. VIII, št. IX in št. X</t>
  </si>
  <si>
    <t xml:space="preserve">Opomba:
Na priključkih cest in pri prečkanju reg. ceste </t>
  </si>
  <si>
    <t>00 000</t>
  </si>
  <si>
    <t>Izdelava vtoka cevi v betonski jašek (premer cevi 160 do 400mm)</t>
  </si>
  <si>
    <t>Izdelava tlakovanja brežine pod iztokom kanalizacijske cevi z  večjimi kosi lomljenegakamana v betonu (8m2/iztok) (za razbijanje energije vode)</t>
  </si>
  <si>
    <t>21.</t>
  </si>
  <si>
    <t>22.</t>
  </si>
  <si>
    <t>N 43 122</t>
  </si>
  <si>
    <t>N 43 174</t>
  </si>
  <si>
    <t xml:space="preserve"> 44 916</t>
  </si>
  <si>
    <t>N 43 173</t>
  </si>
  <si>
    <t>Izdelava kanalizacije iz cevi SN8 premera 315mm iz polietilena s podložno plastjo betona, vključno z izkopom in zasipom</t>
  </si>
  <si>
    <t>Izdelava kanalizacije iz cevi SN8 premera 250mm iz polietilena s podložno plastjo betona, vključno z izkopom in zasipom</t>
  </si>
  <si>
    <t>N 43 175</t>
  </si>
  <si>
    <t>Izdelava kanalizacije iz cevi SN8 premera 400mm iz polietilena s podložno plastjo betona, vključno z izkopom in zasipom</t>
  </si>
  <si>
    <t>N 43 511</t>
  </si>
  <si>
    <t>Doplačilo za izdelavo kanalizacije v globini 1.1 do 2.0m s cevmi premera do 400mm</t>
  </si>
  <si>
    <t>23.</t>
  </si>
  <si>
    <t>24.</t>
  </si>
  <si>
    <t>25.</t>
  </si>
  <si>
    <t>26.</t>
  </si>
  <si>
    <t>Projektantski nadzor za sanacijo plazu in vozišča</t>
  </si>
  <si>
    <t>Zakoličba lege kanalizacije</t>
  </si>
  <si>
    <t>z.š.</t>
  </si>
  <si>
    <t>opis postavke</t>
  </si>
  <si>
    <t>em</t>
  </si>
  <si>
    <t>količina</t>
  </si>
  <si>
    <t>cena/em</t>
  </si>
  <si>
    <t>vrednost</t>
  </si>
  <si>
    <t>OPOMBA: Za vse vgrajene materiale je potrebno upoštevati tudi dobavo materiala</t>
  </si>
  <si>
    <t>1.00</t>
  </si>
  <si>
    <t>11 651 N</t>
  </si>
  <si>
    <t>1.01</t>
  </si>
  <si>
    <t>13 221N</t>
  </si>
  <si>
    <t>1.02</t>
  </si>
  <si>
    <t>13 322 N</t>
  </si>
  <si>
    <t>1.03</t>
  </si>
  <si>
    <t>Premiki na posamezne pilote in sidra</t>
  </si>
  <si>
    <t>13 511 N</t>
  </si>
  <si>
    <t>1.04</t>
  </si>
  <si>
    <t>1.05</t>
  </si>
  <si>
    <t>SKUPAJ PREDDELA</t>
  </si>
  <si>
    <t xml:space="preserve"> 2.00</t>
  </si>
  <si>
    <t>ZEMELJSKA DELA IN TEMELJENJE</t>
  </si>
  <si>
    <t>2.01</t>
  </si>
  <si>
    <t>21 261 N</t>
  </si>
  <si>
    <t>2.02</t>
  </si>
  <si>
    <t>21 324 N</t>
  </si>
  <si>
    <t>2.03</t>
  </si>
  <si>
    <t>Izkop vezljive zemljine/zrnate kamnine 3. kategorije</t>
  </si>
  <si>
    <t>2.04</t>
  </si>
  <si>
    <t>Izdelava drenažne plasti iz kamnitega materiala 16/32</t>
  </si>
  <si>
    <t>v debelini 40 cm</t>
  </si>
  <si>
    <t>24 112 N</t>
  </si>
  <si>
    <t>2.05</t>
  </si>
  <si>
    <t>24 120 N</t>
  </si>
  <si>
    <t>2.06</t>
  </si>
  <si>
    <t>Gramoziranje delovnega platoja za pilotiranje in</t>
  </si>
  <si>
    <t>sidranje v debelini 30 cm z dobavo in vzdrževanjem</t>
  </si>
  <si>
    <t xml:space="preserve">v času sanacije  </t>
  </si>
  <si>
    <t>27 115 N</t>
  </si>
  <si>
    <t>2.07</t>
  </si>
  <si>
    <t>27 165</t>
  </si>
  <si>
    <t>2.08</t>
  </si>
  <si>
    <t>Obsekavanje uvrtanih kolov iz ojačanega cementega</t>
  </si>
  <si>
    <t>vključno s plačimo taks</t>
  </si>
  <si>
    <t>29 128</t>
  </si>
  <si>
    <t>2.09</t>
  </si>
  <si>
    <t>Odvoz materiala na trajno deponijo, vključno s</t>
  </si>
  <si>
    <t>plačilom taks</t>
  </si>
  <si>
    <t>29 164</t>
  </si>
  <si>
    <t>2.10</t>
  </si>
  <si>
    <t>SKUPAJ ZEMELJSKA DELA IN TEMELJENJE</t>
  </si>
  <si>
    <t xml:space="preserve"> 4.00</t>
  </si>
  <si>
    <t>42 163 N</t>
  </si>
  <si>
    <t>4.01</t>
  </si>
  <si>
    <t>Izdelava vzdolžne drenaže, globoke do 1.0 m na</t>
  </si>
  <si>
    <t>podložni plasti iz cementnega betona, s trdimi</t>
  </si>
  <si>
    <t>plastičnimi cevmi DN 160 (za pilotno steno)</t>
  </si>
  <si>
    <t>44 131</t>
  </si>
  <si>
    <t>4.02</t>
  </si>
  <si>
    <t xml:space="preserve">Izdelava jaška iz cementnega betona, krožnega </t>
  </si>
  <si>
    <t>prereza s premerom 50cm, globokega do 1,0m</t>
  </si>
  <si>
    <t>44 913</t>
  </si>
  <si>
    <t>4.03</t>
  </si>
  <si>
    <t>Dobava in vgraditev pokrova iz ojačanega cementnega</t>
  </si>
  <si>
    <t>betona, krožnega prereza s premerom 50cm</t>
  </si>
  <si>
    <t>4.04</t>
  </si>
  <si>
    <t>Ureditev vtoka in iztoka cevi v jaških</t>
  </si>
  <si>
    <t>SKUPAJ ODVODNJAVANJE</t>
  </si>
  <si>
    <t xml:space="preserve"> 5.00</t>
  </si>
  <si>
    <t>51 311 N</t>
  </si>
  <si>
    <t>5.01</t>
  </si>
  <si>
    <t>Izdelava podprtega opaža za raven zid, visok do 2.0m</t>
  </si>
  <si>
    <t>51 331</t>
  </si>
  <si>
    <t>5.02</t>
  </si>
  <si>
    <t>Izdelava dvostranskega vezanega opaža za raven</t>
  </si>
  <si>
    <t>51 351</t>
  </si>
  <si>
    <t>5.03</t>
  </si>
  <si>
    <t>Doplačilo za izdelavo opaža za poševen zid</t>
  </si>
  <si>
    <t>51 911 N</t>
  </si>
  <si>
    <t>5.04</t>
  </si>
  <si>
    <t>52 223</t>
  </si>
  <si>
    <t>5.05</t>
  </si>
  <si>
    <t xml:space="preserve">Dobava in postavitev rebratih žic iz </t>
  </si>
  <si>
    <t>visokovrednega naravno trdega jekla B 500 B s</t>
  </si>
  <si>
    <t>premerom do 12 mm, za zahtevno ojačitev</t>
  </si>
  <si>
    <t>kg</t>
  </si>
  <si>
    <t>52 224 N</t>
  </si>
  <si>
    <t>5.06</t>
  </si>
  <si>
    <t>premerom nad 12 mm, za zahtevno ojačitev</t>
  </si>
  <si>
    <t>Armatura v košu se podaljšuje z varjenjem</t>
  </si>
  <si>
    <t>52 225 N</t>
  </si>
  <si>
    <t>5.07</t>
  </si>
  <si>
    <t>Dovoz in vgraditev armaturnih košev dolžine do</t>
  </si>
  <si>
    <t>53 121 N</t>
  </si>
  <si>
    <t>5.08</t>
  </si>
  <si>
    <t>Dobava in vgraditev cementnega betona C20/25 v</t>
  </si>
  <si>
    <t>53 254 N</t>
  </si>
  <si>
    <t>5.09</t>
  </si>
  <si>
    <t>Dobava in vgraditev ojačanega cementega betona</t>
  </si>
  <si>
    <t>C30/37 v prerez nad 0,50 m3/m2-m1 (piloti)</t>
  </si>
  <si>
    <t>53 348 N</t>
  </si>
  <si>
    <t>5.10</t>
  </si>
  <si>
    <t>C30/37 v stene podpornih ali opornih zidov</t>
  </si>
  <si>
    <t>53 635 N</t>
  </si>
  <si>
    <t>5.11</t>
  </si>
  <si>
    <t>Doplačilo za zagotovitev kvalitete cementnega</t>
  </si>
  <si>
    <t>53 662 N</t>
  </si>
  <si>
    <t>5.12</t>
  </si>
  <si>
    <t>betona C 30/37 za stopnjo izpostavljenosti PV-II</t>
  </si>
  <si>
    <t>53 684 N</t>
  </si>
  <si>
    <t>5.13</t>
  </si>
  <si>
    <t>Doplačilo za vgraditev ojačanega cementnega</t>
  </si>
  <si>
    <t>betona C30/37 v pilote na kantraktorski način</t>
  </si>
  <si>
    <t>5.14</t>
  </si>
  <si>
    <t>56 485 N</t>
  </si>
  <si>
    <t>5.15</t>
  </si>
  <si>
    <t>Vrtanje vrtine, dobava, vgraditev, prednapenjanje</t>
  </si>
  <si>
    <t xml:space="preserve">(vključno s tulcem in pokrovom) </t>
  </si>
  <si>
    <t>5.16</t>
  </si>
  <si>
    <t>Doplačilo za popoln napenjalni preizkus</t>
  </si>
  <si>
    <t>5.17</t>
  </si>
  <si>
    <t>56 883 N</t>
  </si>
  <si>
    <t>5.18</t>
  </si>
  <si>
    <t>Dobava in vgraditev PVC cevi fi 160mm, L=1m</t>
  </si>
  <si>
    <t>59 947 N</t>
  </si>
  <si>
    <t>5.19</t>
  </si>
  <si>
    <t xml:space="preserve">Izdelava diletacijske rege med kampadami AB </t>
  </si>
  <si>
    <t>5.20</t>
  </si>
  <si>
    <t>Dobava in vgraditev pokrovov iz inox pločevine</t>
  </si>
  <si>
    <t>65/65cm na odprtine rezervnih sidrišč</t>
  </si>
  <si>
    <t>SKUPAJ GRADBENA IN OBRTNIŠKA DELA</t>
  </si>
  <si>
    <t xml:space="preserve"> 7.00</t>
  </si>
  <si>
    <t>79 121 N</t>
  </si>
  <si>
    <t xml:space="preserve"> 7.01</t>
  </si>
  <si>
    <t>Meritev zveznosti pilotov</t>
  </si>
  <si>
    <t>7.03</t>
  </si>
  <si>
    <t>Vgraditev reperjev v AB gredi</t>
  </si>
  <si>
    <t>SKUPAJ TUJE STORITVE</t>
  </si>
  <si>
    <t>REKAPITULACIJA</t>
  </si>
  <si>
    <t>SKUPAJ</t>
  </si>
  <si>
    <r>
      <t>2</t>
    </r>
    <r>
      <rPr>
        <sz val="10"/>
        <rFont val="Times New Roman CE"/>
        <family val="1"/>
      </rPr>
      <t>2</t>
    </r>
    <r>
      <rPr>
        <sz val="10"/>
        <rFont val="Times New Roman CE"/>
        <family val="1"/>
      </rPr>
      <t>% DDV</t>
    </r>
  </si>
  <si>
    <t>SKUPAJ z DDV</t>
  </si>
  <si>
    <t>Pripravila: Manica Škrabl, inž.grad.</t>
  </si>
  <si>
    <t>Bled - Soteska od km 3,017 do km 3,259 (CESTIŠČE)</t>
  </si>
  <si>
    <t>od km 3,017 do km 3,259 (PILOTNA STENA)</t>
  </si>
  <si>
    <t>Zakoličba in zavarovanje lege pilotov (98 pilotov)</t>
  </si>
  <si>
    <t>OPOMBA: Za vse grajene materiale je potreno upoštevati tudi dobavo materiala</t>
  </si>
  <si>
    <t>( 98 pilotov in 168 sider)</t>
  </si>
  <si>
    <t>Ureditev dovozne gradbišče ceste dolžine do 20m</t>
  </si>
  <si>
    <t>Varovanje izkopa pod cesto v dolžini 170m z jeklenimi</t>
  </si>
  <si>
    <t>I HEM profili ali železniškimi tirnicami 49E1. Dolžina</t>
  </si>
  <si>
    <t xml:space="preserve">profila ali tirnice je 8.0m, vgrajene na medsebojni </t>
  </si>
  <si>
    <t>razdalji 0.5m. Tirnice je potrebno vgrajevati.</t>
  </si>
  <si>
    <t>Varovanje se izvaja za območje 2 kampad AB grede</t>
  </si>
  <si>
    <t>(cca 20.0m). Po graditvi cestnega nasipa se tirnice</t>
  </si>
  <si>
    <t xml:space="preserve">izvlečejo in ponovno vgradijo za varovanje </t>
  </si>
  <si>
    <t>naslednjih 2  kampad AB grede</t>
  </si>
  <si>
    <t>Transport in montaža garniture za izkop pilotov fi</t>
  </si>
  <si>
    <t>20 cm in vrtanje sider</t>
  </si>
  <si>
    <t>vključno z izkopom in gramoziranjem v debelini 30cm</t>
  </si>
  <si>
    <t>in ureditvijo v prvotno stanje po končanih delih</t>
  </si>
  <si>
    <t>21 224 N</t>
  </si>
  <si>
    <t>Široki izkop vezljive zemljine - 3. kategorije (izkop do</t>
  </si>
  <si>
    <t>platoja za izvedbo grede)</t>
  </si>
  <si>
    <t>21 113</t>
  </si>
  <si>
    <t>Odkop humusa, z odrivom do 100m</t>
  </si>
  <si>
    <t>Doplačilo za oviran izkop kamnite zemljine - 3.</t>
  </si>
  <si>
    <t>kategorije (izkop med piloti)</t>
  </si>
  <si>
    <t xml:space="preserve">za temelje, kanalske rove, prepuste, jaške in drenaže  </t>
  </si>
  <si>
    <t>širine do 1.0m in globine do 2.0m strojno, planiranje</t>
  </si>
  <si>
    <t>dna ročno</t>
  </si>
  <si>
    <t>21 999</t>
  </si>
  <si>
    <t>Izkop vezljive zemljine/zrnate kamnine -3. kategorije z</t>
  </si>
  <si>
    <t>vgradnjo v nasip (plato za pilotiranje)</t>
  </si>
  <si>
    <t>23 113</t>
  </si>
  <si>
    <t>v globino do 22.0m s cevitvijo po celi dolžini pilota,</t>
  </si>
  <si>
    <t>Vrtanje pilotov fi 120cm v zrnati kamnini in hribini</t>
  </si>
  <si>
    <t>betona premera 120cm, z odvozom na trajno deponijo,</t>
  </si>
  <si>
    <t>Nakladanje zrnate zemljine - 3. kategorije</t>
  </si>
  <si>
    <t>2.11</t>
  </si>
  <si>
    <t>Izdelava nasipa za izvedbo srednjih in zgornjih sider</t>
  </si>
  <si>
    <t>iz zrnate kamnine - 3. katagorije (material iz izkopa do</t>
  </si>
  <si>
    <t>platoja grede, deponiran na gradbišču)</t>
  </si>
  <si>
    <t>24 119</t>
  </si>
  <si>
    <t>Izdelava nasipa iz kvalitetnega kamnitega materiala</t>
  </si>
  <si>
    <t>z dobavo</t>
  </si>
  <si>
    <t>2.12</t>
  </si>
  <si>
    <t>2.13</t>
  </si>
  <si>
    <t>21 222N</t>
  </si>
  <si>
    <t>Široki izkop vezljive zemljine 3. kategorije strojno z</t>
  </si>
  <si>
    <t>odrivom do 50.0m (izkop brežine pod piloti)</t>
  </si>
  <si>
    <t>(betonski jašek št. XI)</t>
  </si>
  <si>
    <t>2.14</t>
  </si>
  <si>
    <t>51 312 N</t>
  </si>
  <si>
    <t>Izdelava podprtega opaža za raven zid, visok do 4.0m</t>
  </si>
  <si>
    <t>(konzola, parapetni zid)</t>
  </si>
  <si>
    <t>(AB greda)</t>
  </si>
  <si>
    <t>zid, visok do 2.0 m (parapetni zid)</t>
  </si>
  <si>
    <t>51 332</t>
  </si>
  <si>
    <t>zid, visok do 2.0 m (AB greda)</t>
  </si>
  <si>
    <t>Dobava, vgraditev in odstranitev lesenih letvic 3/3cm</t>
  </si>
  <si>
    <t>za posnete robove na AB gredi in parapetnem zidu</t>
  </si>
  <si>
    <t>51 913 N</t>
  </si>
  <si>
    <t>Izdelava opaža za sidrne odprtine</t>
  </si>
  <si>
    <t>12.0m</t>
  </si>
  <si>
    <t>prerez do 0,15 m3/m2-m1 (podbeton grede in konzole)</t>
  </si>
  <si>
    <t>(AB vezna greda, AB konzola in AB parapetni zid)</t>
  </si>
  <si>
    <t>56 475 N</t>
  </si>
  <si>
    <t>in injektiranje trajnega 3 vrvnega geotehničnega sidra</t>
  </si>
  <si>
    <t xml:space="preserve"> (3 vrvno sidro nosilnosti 450 kN) Lv=10.0m,</t>
  </si>
  <si>
    <t>20.0</t>
  </si>
  <si>
    <t>Dobava in vgraditev lesene ograje, vključno vse elemente (kolesarska steza v območju pilotne stene)</t>
  </si>
  <si>
    <t>Maribor, september 2021</t>
  </si>
  <si>
    <t>Pripravil: Darko Repa, univ. dipl. inž.grad.</t>
  </si>
  <si>
    <t>12 111</t>
  </si>
  <si>
    <t>Odstranitev grmovja na redko porasli površini-ročno</t>
  </si>
  <si>
    <t>12 151</t>
  </si>
  <si>
    <t>Posek in odstranitev drevesa z deblom premera 11 do</t>
  </si>
  <si>
    <t>30cm ter odstranitev vej</t>
  </si>
  <si>
    <t>1.06</t>
  </si>
  <si>
    <t>1.07</t>
  </si>
  <si>
    <t>25 112 N</t>
  </si>
  <si>
    <t>Humuziranje brežine brez valjanja</t>
  </si>
  <si>
    <t>25 151</t>
  </si>
  <si>
    <t>Doplačilo za zatravitev s semenom</t>
  </si>
  <si>
    <t>2.15</t>
  </si>
  <si>
    <t>2.16</t>
  </si>
  <si>
    <t xml:space="preserve">ojačanega s Jet Groutingom </t>
  </si>
  <si>
    <t>Ls=45m (63 komadov); Ls=40m (27 komadov);</t>
  </si>
  <si>
    <t>Ls=35m (66 komadov)</t>
  </si>
  <si>
    <t>ojačanega s Jet Groutingom (merilno sidro - vključno</t>
  </si>
  <si>
    <t xml:space="preserve">z merilno celico) (vključno s tulcem in pokrovom) </t>
  </si>
  <si>
    <t>Ls=45m (1 komad); Ls=40m (5 komadov);</t>
  </si>
  <si>
    <t>56 495 N</t>
  </si>
  <si>
    <t>in injektiranje trajnega 5 vrvnega geotehničnega sidra</t>
  </si>
  <si>
    <t>ojačanega s Jet Groutingom (testno sidro)</t>
  </si>
  <si>
    <t xml:space="preserve"> (4 vrvno sidro nosilnosti 750 kN) Lv=10.0m,</t>
  </si>
  <si>
    <t>Ls=45m (4 komadov); Ls=40m (2 komadov);</t>
  </si>
  <si>
    <t>(rezervna sidrišča)</t>
  </si>
  <si>
    <t>5.21</t>
  </si>
  <si>
    <t>Zapiranje sidrne odprtine z betonom C25/30</t>
  </si>
  <si>
    <t>7.02</t>
  </si>
  <si>
    <t>5.22</t>
  </si>
  <si>
    <t>5.23</t>
  </si>
  <si>
    <t>5.24</t>
  </si>
  <si>
    <t>Vgraditev inklinometrske cevi skupne dolžine 123m</t>
  </si>
  <si>
    <t>v 6 pilotih s kovinskim pokrovom</t>
  </si>
  <si>
    <t>7.04</t>
  </si>
  <si>
    <t>Meritev inklinacij v geoloških vrtinah V1, V3, V8, V9</t>
  </si>
  <si>
    <t>pred, med in po sanaciji (3 serije meritev)</t>
  </si>
  <si>
    <t>7.05</t>
  </si>
  <si>
    <t>Meritev inklinacij, 6 inklinometrov v pilotni steni</t>
  </si>
  <si>
    <t>(ničelna meritev + štiri serije meritev)</t>
  </si>
  <si>
    <t>7.06</t>
  </si>
  <si>
    <t>Meritev 3D pomikov pilotnih sten (28 reperjev)</t>
  </si>
  <si>
    <t>(ničelna meritev + tri serije meritev)</t>
  </si>
  <si>
    <t>7.07</t>
  </si>
  <si>
    <t>Meritev sil v 6 vgrajenih električnih merilnih celicah</t>
  </si>
  <si>
    <t>7.08</t>
  </si>
  <si>
    <t>Izdelava treh periodičnih poročil in zaključnega</t>
  </si>
  <si>
    <t>poročila</t>
  </si>
  <si>
    <t>22% DDV</t>
  </si>
  <si>
    <t>SKUPAJ Z DDV</t>
  </si>
  <si>
    <t>OBNOVA CESTIŠČA</t>
  </si>
  <si>
    <t>SANACIJA PLAZU -PILOTNA STENA</t>
  </si>
  <si>
    <t>NEPREDVIDENA DELA 10%</t>
  </si>
  <si>
    <t xml:space="preserve">                                na cesti R1-209/1089 Bled - Soteska od km 3.017 do km 3.259</t>
  </si>
  <si>
    <t xml:space="preserve">betona C30/37 za stopnjo izpostavljenosti XF4 in </t>
  </si>
  <si>
    <t>Dobava in vgraditev lesene varnostne ograje, vključno vse elemente, za nivo zadrževanja N2 in za delovno širino W4</t>
  </si>
  <si>
    <t>Dobava in vgraditev nadvišanja zaščitne ograje iz prejšnje postavke</t>
  </si>
  <si>
    <t>Porušitev in odstranitev</t>
  </si>
  <si>
    <t>betonskih sidrnih blokov</t>
  </si>
  <si>
    <t>dimenzij 2.0x2.0x0.6m</t>
  </si>
  <si>
    <t>Opomba:
Robniki 15/25 in 5/25, beton temeljev JR, jaškov, propustov, sidrnih blokov…</t>
  </si>
  <si>
    <t>5.25</t>
  </si>
  <si>
    <t>grede, s strižnim zobom</t>
  </si>
  <si>
    <t>Izdelava delovnega stika med kampadami AB grede</t>
  </si>
  <si>
    <t>in parapetnim zidom s trikotno letvico 3/3cm</t>
  </si>
  <si>
    <t>(v/c=0.60; XC2, Dmax=16mm)</t>
  </si>
  <si>
    <t>XD3 (AB vezna greda, AB konzola  in AB parapetni zid)</t>
  </si>
  <si>
    <t>(v/c=0.45, Dmax=32mm)</t>
  </si>
  <si>
    <t>¸(piloti), (v/c=0.45, Dmax=32mm)</t>
  </si>
  <si>
    <t xml:space="preserve">PROJEKTANTSKI POPIS DEL ZA SANACIJO PLAZU NA CESTI R1-209/1089 Bled - Soteska </t>
  </si>
  <si>
    <t xml:space="preserve">  PROJEKTANTSKI POPIS DEL ZA SANACIJO PLAZU        </t>
  </si>
  <si>
    <t xml:space="preserve">Projektantski popis del za sanacijo plazu na cesti R1-209/1089 </t>
  </si>
  <si>
    <t xml:space="preserve">Izdelava projektne dokumentacije za projekt izvedenih del v treh izvodih, za sanacijo plazu, izvedbo ceste in JR, vključno s posnetkom izvedenega stanja (s certifikatom) 
          </t>
  </si>
  <si>
    <t>Prestavitev fekalnega tlačnega cevovoda Mačkovc</t>
  </si>
  <si>
    <t>št.post.</t>
  </si>
  <si>
    <t>EM</t>
  </si>
  <si>
    <t>cena/EM</t>
  </si>
  <si>
    <t>vrednost (€)</t>
  </si>
  <si>
    <t>I.</t>
  </si>
  <si>
    <t>PRIPRAVLJALNA DELA</t>
  </si>
  <si>
    <t>Zakoličba in zavarovanje projektirane osi kanala.</t>
  </si>
  <si>
    <r>
      <t>m</t>
    </r>
    <r>
      <rPr>
        <vertAlign val="superscript"/>
        <sz val="10"/>
        <rFont val="Arial"/>
        <family val="2"/>
        <charset val="238"/>
      </rPr>
      <t>1</t>
    </r>
  </si>
  <si>
    <t>Postavitev in zavarovanje prečnih profilov.</t>
  </si>
  <si>
    <t>Preverba podatkov, detekcija, odkrivanje ter trasna in višinska zakoličba vseh komunalnih in energetskih vodov ter oznaka križanj na predvideni dolžini izgradnje fekalne kanalizacije.</t>
  </si>
  <si>
    <t>kpl.</t>
  </si>
  <si>
    <t>PRIPRAVLJALNA DELA skupaj:</t>
  </si>
  <si>
    <t>II.</t>
  </si>
  <si>
    <t xml:space="preserve">Strojni izkop jarka z upoštevano pomočjo ročnega izkopa za fekalno kanalizacijo in vodovod v terenu III.-IV.ktg., v naklonu, ki se prilagodi karakteristikam materiala in načinu varovanja izkopa, širina dna izkopa po standardu SIST EN 1610, izkop v globini do 1,8 m, kompletno z direktnim nakladanjem materiala na kamion in odvozom na stalno deponijo (deponijo pridobi izvajalec) ter plačilo vseh stroškov deponiranja.  </t>
  </si>
  <si>
    <r>
      <t>m</t>
    </r>
    <r>
      <rPr>
        <vertAlign val="superscript"/>
        <sz val="10"/>
        <rFont val="Arial"/>
        <family val="2"/>
        <charset val="238"/>
      </rPr>
      <t>3</t>
    </r>
  </si>
  <si>
    <t xml:space="preserve">Strojni izkop jarka z upoštevano pomočjo ročnega izkopa za fekalno kanalizacijo in vodovod  v terenu V.ktg., v naklonu, ki se prilagodi karakteristikam materiala in načinu varovanja izkopa (vključno z razpiranjem), širina dna izkopa po standardu SIST EN 1610, izkop v globini do 1,8m, kompletno z direktnim nakladanjem materiala na kamion in odvozom na stalno deponijo (deponijo pridobi izvajalec) ter plačilo vseh stroškov deponiranja.  </t>
  </si>
  <si>
    <t>Ročni izkop jarka za kanalizacijo in voodovod, izkop v terenu III.-IV.ktg. ter deponiranje izkopnega materiala ob trasi kanalizacije.</t>
  </si>
  <si>
    <t>Planiranje dna izkopa z natančnostjo ± 1 cm in utrditev do potrebne zbitosti (Ev2 ≥ 20 MPa).</t>
  </si>
  <si>
    <r>
      <t>m</t>
    </r>
    <r>
      <rPr>
        <vertAlign val="superscript"/>
        <sz val="10"/>
        <rFont val="Arial"/>
        <family val="2"/>
        <charset val="238"/>
      </rPr>
      <t>2</t>
    </r>
  </si>
  <si>
    <t>Zasip jarka z izbranim materialom od izkopa, skupaj s potrebnim utrjevanjem do potrebne zbitosti, zasip v plasteh največ do 30 cm.</t>
  </si>
  <si>
    <t>Izvedba prečkanj (križanj) kanalizacije z obstoječim vodom, v zaščitni cevi, z zavarovanjem obstoječega voda pri izkopu, med gradnjo in pri zasipu, komplet z ročnim izkopom, zavarovanjem s cevjo ter obbetoniranjem zaščitne cevi: križanje z obstoječim vodovodom v zaščitni cevi PE DN200</t>
  </si>
  <si>
    <t>ZEMELJSKA DELA skupaj:</t>
  </si>
  <si>
    <t>III.</t>
  </si>
  <si>
    <t xml:space="preserve">KANALIZACIJSKA DELA - dobava in montaža materiala </t>
  </si>
  <si>
    <t xml:space="preserve">Dobava in vgraditev revizijskega jaška iz cevi iz umetnih snovi DN 1000 mm, globine do 2,0m podbetoniranje jaška. </t>
  </si>
  <si>
    <t>Demontaža obstoječega tlačnega voda, prevezave obstoječega  delujočega tlačnega fekalnega voda s priklopom na novopredvideno kanalizacijsko tlačno cev, kompletno z vsemi pripadajočimi gradbenimi deli, vključno s povrnitvijo v obstoječe stanje, pripravljalnimi in zaključnimi deli.</t>
  </si>
  <si>
    <t>kpl</t>
  </si>
  <si>
    <t xml:space="preserve">Rušenje obstoječega tlačnega fekalnega voda: cevi iz umetne mase DN 125 m, komplet z vsemi potrebnimi deli in odvozom na stalno deponijo, </t>
  </si>
  <si>
    <t>NL nožasti zasun - prirobnični:
Dobava in montaža NL nožastega zasuna z mehkim tesnenjem za zapiranje pretoka vode s kolesom za zasun; prirobnične izvedbe, s protiprirobnicami ter s tesnilnim materialom; PN 16,  DN 125 INOX</t>
  </si>
  <si>
    <t>Dobava in montaža T kos DN 125, INOX</t>
  </si>
  <si>
    <t>Priključek za ispiranje:
Dobava in montaža priključka za ispiranje za montažo na cev iz nerjavnega jekla AlSI 304, v sestavi krogelne pipe DN50 ter gasilsko spojko C, s spojnim in tesnilnim materialom; PN 16,</t>
  </si>
  <si>
    <t>NL MJ spojka: Dobava in montaža spojke iz NL po EN 14901 z zateznim obočem in tesnilom EPDM-varioseal za spoj NL cevi s PE cevjo; prašni epoksidni površinski premaz; s spojnim in tesnilnim materialom; PN 16, DN 125  ustreza: Georg Fischer, Multi/Joint 3000 (DN50-DN300) ali podobno</t>
  </si>
  <si>
    <t>Polietilenska cev PE 125: Dobava in polaganje polietilenske cevi zunanjega premera  125 mm,  izdelane po SIST ISO 4427, PN 16, vključno z elektro varilnimi spoji ter z vijačnim in tesnilnim materialom, vključno z obsipom cevi z dobro vezljivim, dobavljenim peščenim materialom (4-8mm) skladno s standardom SIST EN 1610, do višine 30cm nad cevjo</t>
  </si>
  <si>
    <t>Opozorilni trak: Dobava in polaganje opozorilnega traku iz PE folije z natisnjenim tekstom "Kanalizacija", s kovinskim vložkom</t>
  </si>
  <si>
    <t>Tlačni in tesnostni preizkus tlačnih napeljav,izveden po navodilih upravljalca, izdaja poročila</t>
  </si>
  <si>
    <t>Geodetski posnetek in vris fekalnega tlačnega voda v kataster komunalnih vodov</t>
  </si>
  <si>
    <t>Manipulativni stroški:
Stroški transporta, ostali manipulativni stroški in stroški zavarovanja</t>
  </si>
  <si>
    <t>KANALIZACIJSKA DELA skupaj:</t>
  </si>
  <si>
    <t>KANALIZACIJSKA DELA</t>
  </si>
  <si>
    <t>Prestavitev fekalnega tlačnega cevovoda Mačkovc skupaj brez DDV</t>
  </si>
  <si>
    <t>PRESTAVITEV FEKLANEGA TLAČNEGA CEVOVODA MAČKOVC</t>
  </si>
  <si>
    <t>prestavitev vodovoda Mačkovc</t>
  </si>
  <si>
    <t>opis</t>
  </si>
  <si>
    <t xml:space="preserve">DOBAVA IN MONTAŽA VODOVODNEGA MATERIALA </t>
  </si>
  <si>
    <r>
      <rPr>
        <b/>
        <sz val="10"/>
        <color theme="1"/>
        <rFont val="Calibri Light"/>
        <family val="2"/>
        <charset val="238"/>
      </rPr>
      <t xml:space="preserve">Fazonski kosi - </t>
    </r>
    <r>
      <rPr>
        <sz val="10"/>
        <color theme="1"/>
        <rFont val="Calibri Light"/>
        <family val="2"/>
        <charset val="238"/>
      </rPr>
      <t>dobava in montaža obojčnih in prirobničnih fazonskih kosov iz nodularne litine PN16</t>
    </r>
  </si>
  <si>
    <t>1.1.</t>
  </si>
  <si>
    <t>MMK DN125/45° sidrni spoj in neizvlečno tesnilo</t>
  </si>
  <si>
    <t>1.2.</t>
  </si>
  <si>
    <t>EU tyton DN125 sidrni spoj in neizvlečno tesnilo</t>
  </si>
  <si>
    <t>1.3.</t>
  </si>
  <si>
    <t>F tyton DN125 sidrni spoj in neizvlečno tesnilo</t>
  </si>
  <si>
    <t>1.4.</t>
  </si>
  <si>
    <t xml:space="preserve">MJ DN125, enojna s tesnilnim in vijačnim materialom </t>
  </si>
  <si>
    <r>
      <t>Vodovodni cevi</t>
    </r>
    <r>
      <rPr>
        <sz val="10"/>
        <color theme="1"/>
        <rFont val="Calibri Light"/>
        <family val="2"/>
        <charset val="238"/>
      </rPr>
      <t xml:space="preserve"> - dobava in vgradnja</t>
    </r>
  </si>
  <si>
    <t>2.1.</t>
  </si>
  <si>
    <t>Dobava in polaganje opozorilni trak, indikator</t>
  </si>
  <si>
    <t>2.2.</t>
  </si>
  <si>
    <t>Dobava in polaganje duktilne cevi dimenzije DN125 izdelane po standardu EN 545-2010, znotraj so cementirane, zunaj so zaščitene z zlitino cinka in aluminija minimalno 400g/m2 ter dodatno zaščitene z  modrim pokrivnim slojem, klase C40. Vse cevi morajo biti 100% kalibrirane po standardu. Standardni spoj komplet s tesnili. Dolžine 6m.</t>
  </si>
  <si>
    <t>Dodatni in nepredvideni material - ocena 5% vrednosti postavke I. Obračun po dejanskih stroških.</t>
  </si>
  <si>
    <t>x</t>
  </si>
  <si>
    <t>SKUPAJ DOBAVA IN MONTAŽA VODOVODNEGA MATERIALA</t>
  </si>
  <si>
    <t>OSTALA DELA</t>
  </si>
  <si>
    <t>Tlačni preizkus vodovoda, skladno s standardom SIST EN 805:2000 in izdajo poročila.</t>
  </si>
  <si>
    <t>Spiranje in dezinfekcija cevovoda po končani gradnji, z odvzemom vzorcev vode, analizami ter strokovnim mnenjem; skladno s standardom SIST EN 805:2000</t>
  </si>
  <si>
    <t>Vnos v kataster komunalnih naprav</t>
  </si>
  <si>
    <t>Geodetski posnetek in montažna shema v skladu z navodili upravljalca</t>
  </si>
  <si>
    <t>Nadzor upravljalca javnega vodovoda (dnevni ogled)</t>
  </si>
  <si>
    <t>Obvezna dela upravljavca javnega vodovoda (zakoličba, zapiranje in odpiranje vode, sodelovanje pri prevezavi, obveščanje, … )</t>
  </si>
  <si>
    <t>SKUPAJ OSTALA DELA</t>
  </si>
  <si>
    <t>I. Dobava in montaža vodovodnega materiala</t>
  </si>
  <si>
    <t>II. Ostala dela</t>
  </si>
  <si>
    <t>DDV (22%)</t>
  </si>
  <si>
    <t>SPLOŠNE ZAHTEVE ZA IZDELAVO PONUDBE</t>
  </si>
  <si>
    <t>PRI PRIPRAVI PONUDBE JE POTREBNO UPOŠTEVATI SPODNJE TOČKE 1 - 29 SPLOŠNIH ZAHTEV ZA IZDELAVO PONUDBE, KI SE NE ZARAČUNAVAJO POSEBEJ</t>
  </si>
  <si>
    <t>V kolikor je že katerakoli od spodaj navedenih del navedena tudi v popisih, veljajo splošne zahteve za izdelavo ponudbe navedane spodaj v točkah 1-29!</t>
  </si>
  <si>
    <t>Čiščenje terena pred in po gradnji ter priprava in organizacija gradbišča. Stroške zaključnih del na gradbišču z odvozom odvečnega materiala in stroške vzpostavitve prvotnega stanja, kjer bo to potrebno.</t>
  </si>
  <si>
    <t xml:space="preserve">Izdelava poročila o ravnanju z gradbenimi odpadki v skladu z zakonodajo, vključno z vsemi stroški in taksami ločenega zbiranja. </t>
  </si>
  <si>
    <t>Sortiranja in evidentiranja gradbenih odpadkov, zemeljskega izkopa, kot tudi stroške odvoza in predelave le teh, po določilih zakonodaje.</t>
  </si>
  <si>
    <t>Stroške vseh potrebnih ukrepov, ki so predpisana in določena z veljavnimi predpisi o varstvu pri delu in varstvom pred požarom, ki jih mora izvajalec obvezno upoštevati.</t>
  </si>
  <si>
    <t>Škoda na objektih ob gradbišču, ki jo povzroči izvajalec.</t>
  </si>
  <si>
    <t xml:space="preserve">Ponovna vzpostavitev odstranjenih mejnikov, ki jih je izvajalec odstranil izven delovnega pasu. </t>
  </si>
  <si>
    <t>Poročila o kakovostni vgradnji.</t>
  </si>
  <si>
    <t>Vsi stroški trajnega deponiranja gradbenega materiala.</t>
  </si>
  <si>
    <t>Izdelava izvedenskega mnenja za objekte na katerih bi zaradi izgradnje komunalne infrastrukture lahko prišlo do poškodb (s predhodnim posvetovanjem s predstavnikom naročnika - z nadzorom).</t>
  </si>
  <si>
    <t>Sanacija oz. povrnitev v prvotno stanje vseh dostopnih poti, ki jih bo izvajalec uporabljal za vso gradbiščno logistiko.</t>
  </si>
  <si>
    <t>Stroške obveščanja javnosti o morebitnih motnjah ter posledic nastalih zaradi motenj.</t>
  </si>
  <si>
    <t>Vse stroške povezane z izvajanjem ukrepov skladno s Uredbo o preprečevanju in zmanjševanju emisije delcev iz gradbišč (Ur.list RS, št. 21/2011) ter izdelavo elaborata preprečevanja in zmanjševanja emisije delcev iz gradbišča.</t>
  </si>
  <si>
    <t>Vse stroške glede posegov na obstoječem cevovodu, pri čemer se izvajalec z upravljalcem uskladi glede organizacije obnove.</t>
  </si>
  <si>
    <t>Vse stroške električne energije, vode, TK priključkov, razsvetljave,ogrevanja…</t>
  </si>
  <si>
    <t>Vse stroške zavarovanja opreme v času izvedbe del in delavcev ter materiala na gradbišču v času izvajanja del, od začetka do  uporabnega dovolj.</t>
  </si>
  <si>
    <t>Vse stroške zunanjega in notranjega transporta, raztovarjanja, skladiščenja na gradbišču, takse, zavarovanja, manipulativne in ostale lokalne stroške, ki se nanašajo na pridobitev ustreznih dovoljenj za izvedbo del predmetnega razpisa in primopredajo objekta s strani izvajalca naročniku.</t>
  </si>
  <si>
    <t>Vse stroške pridobitve potrebnih soglasij in dovoljenj v zvezi s prečkanji cevovodov, stroške zaščite vseh komunalnih naprav in stroške upravljavcev ali njihovih predstavnikov, stroške raznih pristojbin s tem v zvezi.</t>
  </si>
  <si>
    <t>Vse količine pri zemeljskih delih so v raščenem stanju.</t>
  </si>
  <si>
    <t>Stroške vseh predpisanih kontrol materialov, meritev, atestov in garancij za materiale vgrajene v objekt, stroške nostrifikacije in meritev pooblaščenih institucij, potrebnih za uspešno primopredajo del, pri čemer morajo biti dokumenti obvezno prevedeni v slovenščino in nostrificirani od pooblaščene institucije v RS.</t>
  </si>
  <si>
    <t xml:space="preserve">Meritve nosilnosti podlage, izdelava poročil, nadzor geomehanika z vpisom v gradbeni dnevnik in izdelavo končnega poročila, geodetska spremljava v skladu z navodili geomehanika, strošek ogrevanja v času izvajanja del, če so zunanje temp. neustrezne za normalno napredovanje del. </t>
  </si>
  <si>
    <t>V ceni je zajeto tudi: droben potrošen mtr., preizkus instalacij in vse potrebne meritve za uspešno opravljen teh. pregled, pridobitev pozitivneih izvedeniškeih mnenj, navodila za obratovanje in vzdrževanje POV v 4 izvodih.</t>
  </si>
  <si>
    <t>Vsa potrebna dokumentacija, ki je potrebna za tehnični pregled, prodobitev uporabnega dovoljenja in vris v kataster GJI.</t>
  </si>
  <si>
    <t>Cena na enoto za več in manj dela se ne spreminja.</t>
  </si>
  <si>
    <t xml:space="preserve">Črpanje vode iz gradbene jame v času gradnje. Dodatek na otežkočeno delo zaradi podtalnice ali površinske vode s stroški prečrpavanja vode iz izkopa, izdelavo dodatnih nasipov ali jarkov za preusmeritev dotekajoče ali izčrpane vode (izviri, melioracijski kanali, mulde, prepusti ali naravni odvodniki površinske vode ali podtalnice). </t>
  </si>
  <si>
    <t>Pridobitev lokacije za začasne gradbiščne objekte in za priročno skladiščenje materiala, uporaba za ves čas gradnje infrastrukture, vzpostavitev prvotnega stanja po zaključku gradbenih del, morebitna prestavitev objektov in najemnina zemljišča za gradbiščne objekte in priročno skladišče materiala.</t>
  </si>
  <si>
    <t>27.</t>
  </si>
  <si>
    <t>Fotografiranje cestnih, krajinskih, stavbnih in drugih detajlov, pomembnih za ugotavljanje stanja pred gradnjo. Foto elaborat se dela v najmanj dveh izvodih. En izvod prejme naročnik oziroma njegov nadzornik. V primeru, da foto dokumentacija ne bo izdelana stroške uveljavljanja odškodnine nosi izvajalec del, ki je dolžan zagotoviti podroben pregled trase objekta. Razpoke na objektih, poškodbe in druge neobičajne podrobnosti morajo biti fotografirane s priloženim metrom, da je mogoče naknadno ugotoviti morebitno spremenjeno stanje na materialu, objektu ali napravi.</t>
  </si>
  <si>
    <t>28.</t>
  </si>
  <si>
    <t>Postavitev linijskih pomičnih zaščitnih ograj pri gradnji skozi naselje ali vzporedno z občinsko cesto z vso potrebno opremo za zavarovanje gradbene jame in postavitvijo signalizacije in svetlobnih teles za nočno osvetlitev ovire. Zavarovanje je fiksno in stabilno za ves čas trajanja gradnje odseka. V ceni je zajeta tudi večkratna prestavitev ograje skladno z napredovanjem del.</t>
  </si>
  <si>
    <t>29.</t>
  </si>
  <si>
    <t>Vsi stroški razpiranja gradbene jame, ki zagotavlja varno delo, kot tudi dodatek za otežkočen izkop v predmetnem jarku.</t>
  </si>
  <si>
    <t>PRESTAVITEV VODOVODA MAČKOVC</t>
  </si>
  <si>
    <t xml:space="preserve">Dobava in vgradnja AB venca ter dobava in montaža LTŽ pokrova z luknjami Ø 60 cm, vgrajenega v AB obroč deb. min. 10 cm, izveden pod naklonom min. 8 %, z nosilnostjo 40 t (D400).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</si>
</sst>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 _€_-;\-* #,##0.00\ _€_-;_-* &quot;-&quot;??\ _€_-;_-@_-"/>
    <numFmt numFmtId="164" formatCode="_-* #,##0.00_-;\-* #,##0.00_-;_-* &quot;-&quot;??_-;_-@_-"/>
    <numFmt numFmtId="165" formatCode="0.0"/>
    <numFmt numFmtId="166" formatCode="_-* #,##0.00\ _E_U_R_-;\-* #,##0.00\ _E_U_R_-;_-* &quot;-&quot;??\ _E_U_R_-;_-@_-"/>
    <numFmt numFmtId="167" formatCode="00&quot;.&quot;"/>
    <numFmt numFmtId="168" formatCode="#,##0.0"/>
    <numFmt numFmtId="169" formatCode="#,##0.00\ &quot;€&quot;"/>
    <numFmt numFmtId="170" formatCode="_-* #,##0\ _S_I_T_-;\-* #,##0\ _S_I_T_-;_-* &quot;-&quot;??\ _S_I_T_-;_-@_-"/>
    <numFmt numFmtId="171" formatCode="_(* #,##0.00_);_(* \(#,##0.00\);_(* &quot;-&quot;??_);_(@_)"/>
    <numFmt numFmtId="172" formatCode="_-* #,##0.00\ _S_I_T_-;\-* #,##0.00\ _S_I_T_-;_-* &quot;-&quot;??\ _S_I_T_-;_-@_-"/>
    <numFmt numFmtId="173" formatCode="#,##0.00\ [$EUR]"/>
    <numFmt numFmtId="174" formatCode="_-* #,##0.00\ [$EUR]_-;\-* #,##0.00\ [$EUR]_-;_-* &quot;-&quot;??\ [$EUR]_-;_-@_-"/>
    <numFmt numFmtId="175" formatCode="_-* #,##0.00\ &quot;SIT&quot;_-;\-* #,##0.00\ &quot;SIT&quot;_-;_-* &quot;-&quot;??\ &quot;SIT&quot;_-;_-@_-"/>
    <numFmt numFmtId="176" formatCode="#,##0.00_ ;[Red]\-#,##0.00\ "/>
    <numFmt numFmtId="177" formatCode="_-* #,##0.00\ [$€-1]_-;\-* #,##0.00\ [$€-1]_-;_-* &quot;-&quot;??\ [$€-1]_-"/>
  </numFmts>
  <fonts count="62">
    <font>
      <sz val="10"/>
      <name val="Arial CE"/>
      <charset val="238"/>
    </font>
    <font>
      <sz val="11"/>
      <color theme="1"/>
      <name val="Calibri"/>
      <family val="2"/>
      <charset val="238"/>
      <scheme val="minor"/>
    </font>
    <font>
      <sz val="10"/>
      <color theme="1"/>
      <name val="Arial CE"/>
      <charset val="238"/>
    </font>
    <font>
      <sz val="10"/>
      <name val="Arial"/>
      <family val="2"/>
      <charset val="238"/>
    </font>
    <font>
      <b/>
      <sz val="12"/>
      <color theme="1"/>
      <name val="Arial CE"/>
      <family val="2"/>
      <charset val="238"/>
    </font>
    <font>
      <sz val="11"/>
      <color theme="1"/>
      <name val="Arial CE"/>
      <family val="2"/>
      <charset val="238"/>
    </font>
    <font>
      <b/>
      <sz val="10"/>
      <color theme="1"/>
      <name val="Arial CE"/>
      <charset val="238"/>
    </font>
    <font>
      <sz val="12"/>
      <color theme="1"/>
      <name val="Arial CE"/>
      <family val="2"/>
      <charset val="238"/>
    </font>
    <font>
      <sz val="11"/>
      <color theme="1"/>
      <name val="Arial CE"/>
      <charset val="238"/>
    </font>
    <font>
      <b/>
      <sz val="11"/>
      <color theme="1"/>
      <name val="Arial CE"/>
      <charset val="238"/>
    </font>
    <font>
      <sz val="12"/>
      <color theme="1"/>
      <name val="Arial CE"/>
      <charset val="238"/>
    </font>
    <font>
      <b/>
      <sz val="16"/>
      <color theme="1"/>
      <name val="Arial CE"/>
      <family val="2"/>
      <charset val="238"/>
    </font>
    <font>
      <sz val="14"/>
      <color theme="1"/>
      <name val="Arial CE"/>
      <family val="2"/>
      <charset val="238"/>
    </font>
    <font>
      <b/>
      <sz val="14"/>
      <color theme="1"/>
      <name val="Arial CE"/>
      <family val="2"/>
      <charset val="238"/>
    </font>
    <font>
      <sz val="10"/>
      <color rgb="FFFF0000"/>
      <name val="Arial CE"/>
      <charset val="238"/>
    </font>
    <font>
      <i/>
      <sz val="10"/>
      <name val="Arial CE"/>
      <charset val="238"/>
    </font>
    <font>
      <b/>
      <sz val="11"/>
      <name val="Arial CE"/>
      <charset val="238"/>
    </font>
    <font>
      <b/>
      <sz val="10"/>
      <name val="Arial CE"/>
      <charset val="238"/>
    </font>
    <font>
      <sz val="12"/>
      <name val="Arial CE"/>
      <family val="2"/>
      <charset val="238"/>
    </font>
    <font>
      <b/>
      <sz val="12"/>
      <name val="Arial CE"/>
      <family val="2"/>
      <charset val="238"/>
    </font>
    <font>
      <sz val="11"/>
      <name val="Arial CE"/>
      <family val="2"/>
      <charset val="238"/>
    </font>
    <font>
      <b/>
      <sz val="11"/>
      <name val="Arial CE"/>
      <family val="2"/>
      <charset val="238"/>
    </font>
    <font>
      <sz val="12"/>
      <name val="Arial CE"/>
      <charset val="238"/>
    </font>
    <font>
      <b/>
      <sz val="12"/>
      <name val="Arial CE"/>
      <charset val="238"/>
    </font>
    <font>
      <sz val="11"/>
      <name val="Arial CE"/>
      <charset val="238"/>
    </font>
    <font>
      <b/>
      <sz val="11"/>
      <color rgb="FF0070C0"/>
      <name val="Arial CE"/>
      <charset val="238"/>
    </font>
    <font>
      <sz val="10"/>
      <color rgb="FF0070C0"/>
      <name val="Arial CE"/>
      <charset val="238"/>
    </font>
    <font>
      <b/>
      <sz val="10"/>
      <color rgb="FF0070C0"/>
      <name val="Arial CE"/>
      <charset val="238"/>
    </font>
    <font>
      <b/>
      <sz val="11"/>
      <color rgb="FFFF0000"/>
      <name val="Arial CE"/>
      <charset val="238"/>
    </font>
    <font>
      <i/>
      <sz val="10"/>
      <color rgb="FFFF0000"/>
      <name val="Arial CE"/>
      <charset val="238"/>
    </font>
    <font>
      <i/>
      <sz val="10"/>
      <color theme="1"/>
      <name val="Arial CE"/>
      <charset val="238"/>
    </font>
    <font>
      <sz val="10"/>
      <color theme="1"/>
      <name val="Arial"/>
      <family val="2"/>
      <charset val="238"/>
    </font>
    <font>
      <sz val="10"/>
      <name val="Arial CE"/>
      <charset val="238"/>
    </font>
    <font>
      <sz val="10"/>
      <name val="Arial CE"/>
    </font>
    <font>
      <b/>
      <sz val="10"/>
      <name val="Times New Roman CE"/>
      <family val="1"/>
    </font>
    <font>
      <sz val="10"/>
      <name val="Times New Roman CE"/>
      <family val="1"/>
    </font>
    <font>
      <b/>
      <sz val="10"/>
      <name val="Times New Roman CE"/>
    </font>
    <font>
      <b/>
      <sz val="10"/>
      <name val="Times New Roman CE"/>
      <charset val="238"/>
    </font>
    <font>
      <b/>
      <sz val="10"/>
      <color rgb="FFFF0000"/>
      <name val="Times New Roman CE"/>
    </font>
    <font>
      <sz val="10"/>
      <name val="Times New Roman CE"/>
      <family val="1"/>
      <charset val="238"/>
    </font>
    <font>
      <b/>
      <sz val="10"/>
      <color indexed="10"/>
      <name val="Times New Roman CE"/>
      <charset val="238"/>
    </font>
    <font>
      <sz val="10"/>
      <color rgb="FFFF0000"/>
      <name val="Times New Roman CE"/>
      <charset val="238"/>
    </font>
    <font>
      <sz val="10"/>
      <name val="Times New Roman CE"/>
      <charset val="238"/>
    </font>
    <font>
      <sz val="11"/>
      <color theme="1"/>
      <name val="Times New Roman"/>
      <family val="2"/>
    </font>
    <font>
      <sz val="8"/>
      <name val="Times New Roman CE"/>
    </font>
    <font>
      <b/>
      <sz val="11"/>
      <color indexed="8"/>
      <name val="Times New Roman"/>
      <family val="1"/>
    </font>
    <font>
      <b/>
      <sz val="9"/>
      <name val="Times New Roman CE"/>
    </font>
    <font>
      <b/>
      <sz val="12"/>
      <name val="Times New Roman CE"/>
    </font>
    <font>
      <sz val="11"/>
      <name val="Times New Roman"/>
      <family val="2"/>
    </font>
    <font>
      <b/>
      <sz val="9"/>
      <name val="Times New Roman"/>
      <family val="2"/>
    </font>
    <font>
      <sz val="11"/>
      <color theme="1"/>
      <name val="Calibri"/>
      <family val="2"/>
      <scheme val="minor"/>
    </font>
    <font>
      <b/>
      <sz val="10"/>
      <name val="Arial"/>
      <family val="2"/>
      <charset val="238"/>
    </font>
    <font>
      <vertAlign val="superscript"/>
      <sz val="10"/>
      <name val="Arial"/>
      <family val="2"/>
      <charset val="238"/>
    </font>
    <font>
      <sz val="10"/>
      <name val="Gatineau"/>
    </font>
    <font>
      <b/>
      <u/>
      <sz val="10"/>
      <name val="Arial"/>
      <family val="2"/>
      <charset val="238"/>
    </font>
    <font>
      <sz val="10"/>
      <name val="Century Gothic CE"/>
      <charset val="238"/>
    </font>
    <font>
      <sz val="10"/>
      <color theme="1"/>
      <name val="Calibri Light"/>
      <family val="2"/>
      <charset val="238"/>
    </font>
    <font>
      <b/>
      <sz val="14"/>
      <color theme="1"/>
      <name val="Calibri Light"/>
      <family val="2"/>
      <charset val="238"/>
    </font>
    <font>
      <sz val="10"/>
      <color theme="1"/>
      <name val="Arial Narrow"/>
      <family val="2"/>
      <charset val="238"/>
    </font>
    <font>
      <b/>
      <sz val="10"/>
      <color theme="1"/>
      <name val="Calibri Light"/>
      <family val="2"/>
      <charset val="238"/>
    </font>
    <font>
      <sz val="10"/>
      <name val="Calibri Light"/>
      <family val="2"/>
      <charset val="238"/>
    </font>
    <font>
      <sz val="10"/>
      <name val="Arial Narrow"/>
      <family val="2"/>
      <charset val="238"/>
    </font>
  </fonts>
  <fills count="6">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0" tint="-4.9989318521683403E-2"/>
        <bgColor indexed="64"/>
      </patternFill>
    </fill>
    <fill>
      <patternFill patternType="solid">
        <fgColor rgb="FFFFFF00"/>
        <bgColor indexed="64"/>
      </patternFill>
    </fill>
  </fills>
  <borders count="38">
    <border>
      <left/>
      <right/>
      <top/>
      <bottom/>
      <diagonal/>
    </border>
    <border>
      <left style="thin">
        <color indexed="64"/>
      </left>
      <right style="thin">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s>
  <cellStyleXfs count="24">
    <xf numFmtId="0" fontId="0" fillId="0" borderId="0"/>
    <xf numFmtId="0" fontId="3" fillId="0" borderId="0"/>
    <xf numFmtId="164" fontId="32" fillId="0" borderId="0" applyFont="0" applyFill="0" applyBorder="0" applyAlignment="0" applyProtection="0"/>
    <xf numFmtId="0" fontId="33" fillId="0" borderId="0"/>
    <xf numFmtId="0" fontId="43" fillId="0" borderId="0"/>
    <xf numFmtId="0" fontId="50" fillId="0" borderId="0"/>
    <xf numFmtId="166" fontId="32" fillId="0" borderId="0" applyFont="0" applyFill="0" applyBorder="0" applyAlignment="0" applyProtection="0"/>
    <xf numFmtId="0" fontId="1" fillId="0" borderId="0"/>
    <xf numFmtId="170" fontId="33" fillId="0" borderId="0" applyFont="0" applyFill="0" applyBorder="0" applyAlignment="0" applyProtection="0"/>
    <xf numFmtId="170" fontId="32" fillId="0" borderId="0" applyFont="0" applyFill="0" applyBorder="0" applyAlignment="0" applyProtection="0"/>
    <xf numFmtId="164" fontId="1" fillId="0" borderId="0" applyFont="0" applyFill="0" applyBorder="0" applyAlignment="0" applyProtection="0"/>
    <xf numFmtId="0" fontId="53" fillId="0" borderId="0"/>
    <xf numFmtId="171" fontId="33" fillId="0" borderId="0" applyFont="0" applyFill="0" applyBorder="0" applyAlignment="0" applyProtection="0"/>
    <xf numFmtId="0" fontId="32" fillId="0" borderId="0"/>
    <xf numFmtId="172" fontId="53" fillId="0" borderId="0" applyFont="0" applyFill="0" applyBorder="0" applyAlignment="0" applyProtection="0"/>
    <xf numFmtId="171" fontId="33" fillId="0" borderId="0" applyFont="0" applyFill="0" applyBorder="0" applyAlignment="0" applyProtection="0"/>
    <xf numFmtId="0" fontId="33" fillId="0" borderId="0"/>
    <xf numFmtId="0" fontId="55" fillId="0" borderId="0"/>
    <xf numFmtId="172" fontId="55" fillId="0" borderId="0" applyFont="0" applyFill="0" applyBorder="0" applyAlignment="0" applyProtection="0"/>
    <xf numFmtId="0" fontId="3" fillId="0" borderId="0"/>
    <xf numFmtId="175" fontId="55" fillId="0" borderId="0" applyFont="0" applyFill="0" applyBorder="0" applyAlignment="0" applyProtection="0"/>
    <xf numFmtId="177" fontId="32" fillId="0" borderId="0"/>
    <xf numFmtId="0" fontId="55" fillId="0" borderId="0"/>
    <xf numFmtId="0" fontId="32" fillId="0" borderId="0"/>
  </cellStyleXfs>
  <cellXfs count="499">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Fill="1" applyAlignment="1">
      <alignment horizontal="left" vertical="center"/>
    </xf>
    <xf numFmtId="0" fontId="8" fillId="0" borderId="0" xfId="0" applyFont="1" applyAlignment="1">
      <alignment vertical="center"/>
    </xf>
    <xf numFmtId="0" fontId="2" fillId="0" borderId="0" xfId="0" applyFont="1" applyFill="1"/>
    <xf numFmtId="0" fontId="9" fillId="0" borderId="0" xfId="0" applyFont="1" applyFill="1"/>
    <xf numFmtId="0" fontId="5" fillId="0" borderId="0" xfId="0" applyFont="1" applyAlignment="1">
      <alignment vertical="center"/>
    </xf>
    <xf numFmtId="49" fontId="2" fillId="0" borderId="0" xfId="0" applyNumberFormat="1" applyFont="1" applyBorder="1" applyAlignment="1">
      <alignment vertical="center"/>
    </xf>
    <xf numFmtId="49" fontId="6" fillId="0" borderId="0" xfId="0" applyNumberFormat="1" applyFont="1" applyBorder="1" applyAlignment="1">
      <alignment vertical="center"/>
    </xf>
    <xf numFmtId="4" fontId="2" fillId="0" borderId="0" xfId="0" applyNumberFormat="1" applyFont="1" applyBorder="1" applyAlignment="1">
      <alignment vertical="center"/>
    </xf>
    <xf numFmtId="4" fontId="6" fillId="0" borderId="0" xfId="0" applyNumberFormat="1" applyFont="1" applyBorder="1" applyAlignment="1">
      <alignment vertical="center"/>
    </xf>
    <xf numFmtId="0" fontId="7" fillId="0" borderId="0" xfId="0" applyFont="1" applyBorder="1"/>
    <xf numFmtId="0" fontId="7" fillId="0" borderId="0" xfId="0" applyFont="1"/>
    <xf numFmtId="0" fontId="10" fillId="0" borderId="0" xfId="0" applyFont="1" applyBorder="1"/>
    <xf numFmtId="0" fontId="10" fillId="0" borderId="0" xfId="0" applyFont="1"/>
    <xf numFmtId="0" fontId="7" fillId="0" borderId="0" xfId="0" applyFont="1" applyFill="1"/>
    <xf numFmtId="0" fontId="2" fillId="0" borderId="0" xfId="0" applyFont="1" applyBorder="1"/>
    <xf numFmtId="0" fontId="11" fillId="0" borderId="0" xfId="0" applyFont="1" applyBorder="1" applyAlignment="1">
      <alignment horizontal="centerContinuous"/>
    </xf>
    <xf numFmtId="0" fontId="2" fillId="0" borderId="0" xfId="0" applyFont="1" applyBorder="1" applyAlignment="1">
      <alignment horizontal="centerContinuous"/>
    </xf>
    <xf numFmtId="0" fontId="2" fillId="0" borderId="2" xfId="0" applyFont="1" applyBorder="1"/>
    <xf numFmtId="0" fontId="4" fillId="0" borderId="12" xfId="0" applyFont="1" applyBorder="1"/>
    <xf numFmtId="0" fontId="4" fillId="0" borderId="13" xfId="0" applyFont="1" applyBorder="1"/>
    <xf numFmtId="0" fontId="4" fillId="0" borderId="14" xfId="0" applyFont="1" applyBorder="1"/>
    <xf numFmtId="4" fontId="4" fillId="0" borderId="15" xfId="0" applyNumberFormat="1" applyFont="1" applyBorder="1"/>
    <xf numFmtId="0" fontId="4" fillId="0" borderId="16" xfId="0" applyFont="1" applyBorder="1"/>
    <xf numFmtId="0" fontId="4" fillId="0" borderId="17" xfId="0" applyFont="1" applyBorder="1"/>
    <xf numFmtId="0" fontId="4" fillId="0" borderId="3" xfId="0" applyFont="1" applyBorder="1"/>
    <xf numFmtId="0" fontId="4" fillId="0" borderId="18" xfId="0" applyFont="1" applyBorder="1"/>
    <xf numFmtId="0" fontId="4" fillId="0" borderId="19" xfId="0" applyFont="1" applyBorder="1"/>
    <xf numFmtId="0" fontId="4" fillId="0" borderId="0" xfId="0" applyFont="1" applyBorder="1"/>
    <xf numFmtId="0" fontId="4" fillId="0" borderId="20" xfId="0" applyFont="1" applyBorder="1"/>
    <xf numFmtId="4" fontId="4" fillId="0" borderId="21" xfId="0" applyNumberFormat="1" applyFont="1" applyBorder="1"/>
    <xf numFmtId="165" fontId="4" fillId="0" borderId="19" xfId="0" applyNumberFormat="1" applyFont="1" applyBorder="1" applyAlignment="1">
      <alignment horizontal="left"/>
    </xf>
    <xf numFmtId="49" fontId="4" fillId="0" borderId="0" xfId="0" applyNumberFormat="1" applyFont="1" applyBorder="1"/>
    <xf numFmtId="49" fontId="4" fillId="0" borderId="17" xfId="0" applyNumberFormat="1" applyFont="1" applyBorder="1"/>
    <xf numFmtId="165" fontId="4" fillId="0" borderId="16" xfId="0" applyNumberFormat="1" applyFont="1" applyBorder="1" applyAlignment="1">
      <alignment horizontal="left"/>
    </xf>
    <xf numFmtId="4" fontId="4" fillId="0" borderId="18" xfId="0" applyNumberFormat="1" applyFont="1" applyBorder="1"/>
    <xf numFmtId="0" fontId="4" fillId="0" borderId="29" xfId="0" applyFont="1" applyBorder="1"/>
    <xf numFmtId="0" fontId="12" fillId="0" borderId="0" xfId="0" applyFont="1" applyBorder="1" applyAlignment="1">
      <alignment vertical="center"/>
    </xf>
    <xf numFmtId="0" fontId="13" fillId="0" borderId="0" xfId="0" applyFont="1" applyBorder="1" applyAlignment="1">
      <alignment vertical="center"/>
    </xf>
    <xf numFmtId="0" fontId="13" fillId="2" borderId="26" xfId="0" applyFont="1" applyFill="1" applyBorder="1" applyAlignment="1">
      <alignment horizontal="left" vertical="center"/>
    </xf>
    <xf numFmtId="0" fontId="13" fillId="2" borderId="27" xfId="0" applyFont="1" applyFill="1" applyBorder="1" applyAlignment="1">
      <alignment horizontal="left" vertical="center"/>
    </xf>
    <xf numFmtId="0" fontId="13" fillId="2" borderId="28" xfId="0" applyFont="1" applyFill="1" applyBorder="1" applyAlignment="1">
      <alignment horizontal="left" vertical="center"/>
    </xf>
    <xf numFmtId="4" fontId="13" fillId="2" borderId="22" xfId="0" applyNumberFormat="1" applyFont="1" applyFill="1" applyBorder="1" applyAlignment="1">
      <alignment vertical="center"/>
    </xf>
    <xf numFmtId="0" fontId="13" fillId="0" borderId="23" xfId="0" applyFont="1" applyBorder="1"/>
    <xf numFmtId="0" fontId="13" fillId="0" borderId="24" xfId="0" applyFont="1" applyBorder="1"/>
    <xf numFmtId="4" fontId="13" fillId="0" borderId="25" xfId="0" applyNumberFormat="1" applyFont="1" applyBorder="1"/>
    <xf numFmtId="0" fontId="13" fillId="3" borderId="26" xfId="0" applyFont="1" applyFill="1" applyBorder="1" applyProtection="1">
      <protection hidden="1"/>
    </xf>
    <xf numFmtId="0" fontId="12" fillId="3" borderId="27" xfId="0" applyFont="1" applyFill="1" applyBorder="1"/>
    <xf numFmtId="4" fontId="13" fillId="3" borderId="22" xfId="0" applyNumberFormat="1" applyFont="1" applyFill="1" applyBorder="1"/>
    <xf numFmtId="49" fontId="0" fillId="0" borderId="1" xfId="0" applyNumberFormat="1" applyFont="1" applyFill="1" applyBorder="1" applyAlignment="1">
      <alignment vertical="top"/>
    </xf>
    <xf numFmtId="4" fontId="0" fillId="0" borderId="1" xfId="0" applyNumberFormat="1" applyFont="1" applyFill="1" applyBorder="1"/>
    <xf numFmtId="0" fontId="0" fillId="0" borderId="0" xfId="0" applyFont="1" applyFill="1"/>
    <xf numFmtId="0" fontId="14" fillId="0" borderId="0" xfId="0" applyFont="1" applyFill="1"/>
    <xf numFmtId="49" fontId="0" fillId="0" borderId="1" xfId="0" applyNumberFormat="1" applyFont="1" applyFill="1" applyBorder="1" applyAlignment="1">
      <alignment horizontal="left" vertical="top" wrapText="1"/>
    </xf>
    <xf numFmtId="4" fontId="0" fillId="0" borderId="30" xfId="0" applyNumberFormat="1" applyFont="1" applyFill="1" applyBorder="1"/>
    <xf numFmtId="49" fontId="15" fillId="0" borderId="1" xfId="0" applyNumberFormat="1" applyFont="1" applyFill="1" applyBorder="1" applyAlignment="1">
      <alignment horizontal="left" vertical="top" wrapText="1"/>
    </xf>
    <xf numFmtId="49" fontId="16" fillId="0" borderId="1" xfId="0" applyNumberFormat="1" applyFont="1" applyFill="1" applyBorder="1" applyAlignment="1">
      <alignment vertical="top"/>
    </xf>
    <xf numFmtId="49" fontId="16" fillId="0" borderId="1" xfId="0" applyNumberFormat="1" applyFont="1" applyFill="1" applyBorder="1" applyAlignment="1">
      <alignment horizontal="left" vertical="top" wrapText="1"/>
    </xf>
    <xf numFmtId="4" fontId="16" fillId="0" borderId="1" xfId="0" applyNumberFormat="1" applyFont="1" applyFill="1" applyBorder="1"/>
    <xf numFmtId="0" fontId="16" fillId="0" borderId="0" xfId="0" applyFont="1" applyFill="1"/>
    <xf numFmtId="4" fontId="16" fillId="0" borderId="30" xfId="0" applyNumberFormat="1" applyFont="1" applyFill="1" applyBorder="1"/>
    <xf numFmtId="49" fontId="0" fillId="0" borderId="5" xfId="0" applyNumberFormat="1" applyFont="1" applyBorder="1" applyAlignment="1">
      <alignment vertical="center"/>
    </xf>
    <xf numFmtId="49" fontId="17" fillId="0" borderId="8" xfId="0" applyNumberFormat="1" applyFont="1" applyBorder="1" applyAlignment="1">
      <alignment vertical="center"/>
    </xf>
    <xf numFmtId="4" fontId="0" fillId="0" borderId="10" xfId="0" applyNumberFormat="1" applyFont="1" applyBorder="1" applyAlignment="1">
      <alignment vertical="center"/>
    </xf>
    <xf numFmtId="4" fontId="17" fillId="0" borderId="11" xfId="0" applyNumberFormat="1" applyFont="1" applyBorder="1" applyAlignment="1">
      <alignment vertical="center"/>
    </xf>
    <xf numFmtId="0" fontId="0" fillId="0" borderId="0" xfId="0" applyFont="1"/>
    <xf numFmtId="49" fontId="0" fillId="0" borderId="0" xfId="0" applyNumberFormat="1" applyFont="1" applyBorder="1" applyAlignment="1">
      <alignment vertical="top"/>
    </xf>
    <xf numFmtId="49" fontId="17" fillId="0" borderId="0" xfId="0" applyNumberFormat="1" applyFont="1" applyBorder="1" applyAlignment="1">
      <alignment vertical="top"/>
    </xf>
    <xf numFmtId="49" fontId="0" fillId="0" borderId="0" xfId="0" applyNumberFormat="1" applyFont="1" applyBorder="1" applyAlignment="1">
      <alignment horizontal="justify" vertical="justify"/>
    </xf>
    <xf numFmtId="4" fontId="0" fillId="0" borderId="0" xfId="0" applyNumberFormat="1" applyFont="1" applyBorder="1"/>
    <xf numFmtId="49" fontId="18" fillId="0" borderId="5" xfId="0" applyNumberFormat="1" applyFont="1" applyBorder="1" applyAlignment="1">
      <alignment vertical="center"/>
    </xf>
    <xf numFmtId="49" fontId="19" fillId="0" borderId="6" xfId="0" applyNumberFormat="1" applyFont="1" applyBorder="1" applyAlignment="1">
      <alignment vertical="center"/>
    </xf>
    <xf numFmtId="49" fontId="19" fillId="0" borderId="6" xfId="0" applyNumberFormat="1" applyFont="1" applyBorder="1" applyAlignment="1">
      <alignment horizontal="left" vertical="center"/>
    </xf>
    <xf numFmtId="4" fontId="18" fillId="0" borderId="6" xfId="0" applyNumberFormat="1" applyFont="1" applyBorder="1" applyAlignment="1">
      <alignment vertical="center"/>
    </xf>
    <xf numFmtId="4" fontId="18" fillId="0" borderId="7" xfId="0" applyNumberFormat="1" applyFont="1" applyBorder="1" applyAlignment="1">
      <alignment vertical="center"/>
    </xf>
    <xf numFmtId="49" fontId="21" fillId="0" borderId="1" xfId="0" applyNumberFormat="1" applyFont="1" applyBorder="1" applyAlignment="1">
      <alignment vertical="center"/>
    </xf>
    <xf numFmtId="49" fontId="21" fillId="0" borderId="20" xfId="0" applyNumberFormat="1" applyFont="1" applyBorder="1" applyAlignment="1">
      <alignment horizontal="left" vertical="center"/>
    </xf>
    <xf numFmtId="49" fontId="21" fillId="0" borderId="1" xfId="0" applyNumberFormat="1" applyFont="1" applyBorder="1" applyAlignment="1">
      <alignment horizontal="left" vertical="center"/>
    </xf>
    <xf numFmtId="4" fontId="20" fillId="0" borderId="1" xfId="0" applyNumberFormat="1" applyFont="1" applyBorder="1" applyAlignment="1">
      <alignment vertical="center"/>
    </xf>
    <xf numFmtId="4" fontId="20" fillId="0" borderId="31" xfId="0" applyNumberFormat="1" applyFont="1" applyBorder="1" applyAlignment="1">
      <alignment vertical="center"/>
    </xf>
    <xf numFmtId="0" fontId="20" fillId="0" borderId="0" xfId="0" applyFont="1" applyAlignment="1">
      <alignment vertical="center"/>
    </xf>
    <xf numFmtId="0" fontId="0" fillId="0" borderId="1" xfId="0" applyFont="1" applyFill="1" applyBorder="1"/>
    <xf numFmtId="2" fontId="0" fillId="0" borderId="1" xfId="0" applyNumberFormat="1" applyFont="1" applyFill="1" applyBorder="1"/>
    <xf numFmtId="0" fontId="15" fillId="0" borderId="1" xfId="0" applyFont="1" applyFill="1" applyBorder="1" applyAlignment="1">
      <alignment wrapText="1"/>
    </xf>
    <xf numFmtId="49" fontId="17" fillId="0" borderId="9" xfId="0" applyNumberFormat="1" applyFont="1" applyBorder="1" applyAlignment="1">
      <alignment vertical="center"/>
    </xf>
    <xf numFmtId="4" fontId="0" fillId="0" borderId="9" xfId="0" applyNumberFormat="1" applyFont="1" applyBorder="1" applyAlignment="1">
      <alignment vertical="center"/>
    </xf>
    <xf numFmtId="49" fontId="0" fillId="0" borderId="0" xfId="0" applyNumberFormat="1" applyFont="1" applyBorder="1" applyAlignment="1">
      <alignment vertical="center"/>
    </xf>
    <xf numFmtId="49" fontId="17" fillId="0" borderId="0" xfId="0" applyNumberFormat="1" applyFont="1" applyBorder="1" applyAlignment="1">
      <alignment vertical="center"/>
    </xf>
    <xf numFmtId="4" fontId="0" fillId="0" borderId="0" xfId="0" applyNumberFormat="1" applyFont="1" applyBorder="1" applyAlignment="1">
      <alignment vertical="center"/>
    </xf>
    <xf numFmtId="4" fontId="17" fillId="0" borderId="0" xfId="0" applyNumberFormat="1" applyFont="1" applyBorder="1" applyAlignment="1">
      <alignment vertical="center"/>
    </xf>
    <xf numFmtId="0" fontId="18" fillId="0" borderId="0" xfId="0" applyFont="1" applyBorder="1"/>
    <xf numFmtId="0" fontId="18" fillId="0" borderId="0" xfId="0" applyFont="1"/>
    <xf numFmtId="49" fontId="17" fillId="0" borderId="1" xfId="0" applyNumberFormat="1" applyFont="1" applyFill="1" applyBorder="1" applyAlignment="1">
      <alignment vertical="top"/>
    </xf>
    <xf numFmtId="49" fontId="17" fillId="0" borderId="1" xfId="0" applyNumberFormat="1" applyFont="1" applyFill="1" applyBorder="1" applyAlignment="1">
      <alignment horizontal="left" vertical="top" wrapText="1"/>
    </xf>
    <xf numFmtId="49" fontId="20" fillId="0" borderId="31" xfId="0" applyNumberFormat="1" applyFont="1" applyBorder="1" applyAlignment="1">
      <alignment vertical="center"/>
    </xf>
    <xf numFmtId="49" fontId="22" fillId="0" borderId="31" xfId="0" applyNumberFormat="1" applyFont="1" applyBorder="1" applyAlignment="1">
      <alignment vertical="center"/>
    </xf>
    <xf numFmtId="49" fontId="23" fillId="0" borderId="1" xfId="0" applyNumberFormat="1" applyFont="1" applyBorder="1" applyAlignment="1">
      <alignment vertical="center"/>
    </xf>
    <xf numFmtId="49" fontId="23" fillId="0" borderId="30" xfId="0" applyNumberFormat="1" applyFont="1" applyBorder="1" applyAlignment="1">
      <alignment horizontal="left" vertical="center"/>
    </xf>
    <xf numFmtId="49" fontId="23" fillId="0" borderId="31" xfId="0" applyNumberFormat="1" applyFont="1" applyBorder="1" applyAlignment="1">
      <alignment horizontal="left" vertical="center"/>
    </xf>
    <xf numFmtId="49" fontId="23" fillId="0" borderId="20" xfId="0" applyNumberFormat="1" applyFont="1" applyBorder="1" applyAlignment="1">
      <alignment horizontal="left" vertical="center"/>
    </xf>
    <xf numFmtId="4" fontId="22" fillId="0" borderId="1" xfId="0" applyNumberFormat="1" applyFont="1" applyBorder="1" applyAlignment="1">
      <alignment vertical="center"/>
    </xf>
    <xf numFmtId="4" fontId="22" fillId="0" borderId="31" xfId="0" applyNumberFormat="1" applyFont="1" applyBorder="1" applyAlignment="1">
      <alignment vertical="center"/>
    </xf>
    <xf numFmtId="0" fontId="17" fillId="2" borderId="4" xfId="0" applyFont="1" applyFill="1" applyBorder="1" applyAlignment="1">
      <alignment horizontal="center" vertical="center"/>
    </xf>
    <xf numFmtId="0" fontId="17" fillId="0" borderId="0" xfId="0" applyFont="1" applyFill="1" applyBorder="1" applyAlignment="1">
      <alignment horizontal="left" vertical="center"/>
    </xf>
    <xf numFmtId="49" fontId="16" fillId="0" borderId="31" xfId="0" applyNumberFormat="1" applyFont="1" applyBorder="1" applyAlignment="1">
      <alignment vertical="center"/>
    </xf>
    <xf numFmtId="49" fontId="16" fillId="0" borderId="1" xfId="0" applyNumberFormat="1" applyFont="1" applyBorder="1" applyAlignment="1">
      <alignment vertical="center"/>
    </xf>
    <xf numFmtId="49" fontId="16" fillId="0" borderId="31" xfId="0" applyNumberFormat="1" applyFont="1" applyBorder="1" applyAlignment="1">
      <alignment horizontal="left" vertical="center"/>
    </xf>
    <xf numFmtId="49" fontId="16" fillId="0" borderId="20" xfId="0" applyNumberFormat="1" applyFont="1" applyBorder="1" applyAlignment="1">
      <alignment horizontal="left" vertical="center"/>
    </xf>
    <xf numFmtId="49" fontId="16" fillId="0" borderId="1" xfId="0" applyNumberFormat="1" applyFont="1" applyBorder="1" applyAlignment="1">
      <alignment horizontal="left" vertical="center"/>
    </xf>
    <xf numFmtId="4" fontId="24" fillId="0" borderId="1" xfId="0" applyNumberFormat="1" applyFont="1" applyBorder="1" applyAlignment="1">
      <alignment vertical="center"/>
    </xf>
    <xf numFmtId="4" fontId="24" fillId="0" borderId="31" xfId="0" applyNumberFormat="1" applyFont="1" applyBorder="1" applyAlignment="1">
      <alignment vertical="center"/>
    </xf>
    <xf numFmtId="49" fontId="0" fillId="0" borderId="1" xfId="0" applyNumberFormat="1" applyFont="1" applyBorder="1" applyAlignment="1">
      <alignment vertical="top"/>
    </xf>
    <xf numFmtId="49" fontId="17" fillId="0" borderId="1" xfId="0" applyNumberFormat="1" applyFont="1" applyBorder="1" applyAlignment="1">
      <alignment vertical="top"/>
    </xf>
    <xf numFmtId="49" fontId="17" fillId="0" borderId="1" xfId="0" applyNumberFormat="1" applyFont="1" applyBorder="1" applyAlignment="1">
      <alignment horizontal="left" vertical="top" wrapText="1"/>
    </xf>
    <xf numFmtId="4" fontId="0" fillId="0" borderId="1" xfId="0" applyNumberFormat="1" applyFont="1" applyBorder="1"/>
    <xf numFmtId="0" fontId="15" fillId="0" borderId="1" xfId="0" applyFont="1" applyFill="1" applyBorder="1" applyAlignment="1">
      <alignment vertical="top" wrapText="1"/>
    </xf>
    <xf numFmtId="49" fontId="0" fillId="0" borderId="1" xfId="0" applyNumberFormat="1" applyFont="1" applyBorder="1" applyAlignment="1">
      <alignment horizontal="justify" vertical="justify"/>
    </xf>
    <xf numFmtId="49" fontId="23" fillId="0" borderId="6" xfId="0" applyNumberFormat="1" applyFont="1" applyBorder="1" applyAlignment="1">
      <alignment horizontal="left" vertical="center"/>
    </xf>
    <xf numFmtId="49" fontId="21" fillId="0" borderId="31" xfId="0" applyNumberFormat="1" applyFont="1" applyBorder="1" applyAlignment="1">
      <alignment horizontal="left" vertical="center"/>
    </xf>
    <xf numFmtId="49" fontId="0" fillId="0" borderId="1" xfId="0" applyNumberFormat="1" applyFont="1" applyBorder="1" applyAlignment="1">
      <alignment horizontal="left" vertical="top" wrapText="1"/>
    </xf>
    <xf numFmtId="49" fontId="18" fillId="0" borderId="31" xfId="0" applyNumberFormat="1" applyFont="1" applyBorder="1" applyAlignment="1">
      <alignment vertical="center"/>
    </xf>
    <xf numFmtId="49" fontId="19" fillId="0" borderId="1" xfId="0" applyNumberFormat="1" applyFont="1" applyBorder="1" applyAlignment="1">
      <alignment vertical="center"/>
    </xf>
    <xf numFmtId="49" fontId="19" fillId="0" borderId="30" xfId="0" applyNumberFormat="1" applyFont="1" applyBorder="1" applyAlignment="1">
      <alignment horizontal="left" vertical="center"/>
    </xf>
    <xf numFmtId="49" fontId="19" fillId="0" borderId="1" xfId="0" applyNumberFormat="1" applyFont="1" applyBorder="1" applyAlignment="1">
      <alignment horizontal="left" vertical="center"/>
    </xf>
    <xf numFmtId="4" fontId="18" fillId="0" borderId="1" xfId="0" applyNumberFormat="1" applyFont="1" applyBorder="1" applyAlignment="1">
      <alignment vertical="center"/>
    </xf>
    <xf numFmtId="49" fontId="26" fillId="0" borderId="1" xfId="0" applyNumberFormat="1" applyFont="1" applyFill="1" applyBorder="1" applyAlignment="1">
      <alignment vertical="top"/>
    </xf>
    <xf numFmtId="49" fontId="26" fillId="0" borderId="1" xfId="0" applyNumberFormat="1" applyFont="1" applyFill="1" applyBorder="1" applyAlignment="1">
      <alignment horizontal="left" vertical="top" wrapText="1"/>
    </xf>
    <xf numFmtId="4" fontId="26" fillId="0" borderId="1" xfId="0" applyNumberFormat="1" applyFont="1" applyFill="1" applyBorder="1"/>
    <xf numFmtId="0" fontId="26" fillId="0" borderId="0" xfId="0" applyFont="1" applyFill="1"/>
    <xf numFmtId="49" fontId="25" fillId="0" borderId="1" xfId="0" applyNumberFormat="1" applyFont="1" applyFill="1" applyBorder="1" applyAlignment="1">
      <alignment vertical="top"/>
    </xf>
    <xf numFmtId="4" fontId="25" fillId="0" borderId="1" xfId="0" applyNumberFormat="1" applyFont="1" applyFill="1" applyBorder="1"/>
    <xf numFmtId="0" fontId="25" fillId="0" borderId="0" xfId="0" applyFont="1" applyFill="1"/>
    <xf numFmtId="49" fontId="14" fillId="0" borderId="1" xfId="0" applyNumberFormat="1" applyFont="1" applyFill="1" applyBorder="1" applyAlignment="1">
      <alignment vertical="top"/>
    </xf>
    <xf numFmtId="49" fontId="14" fillId="0" borderId="1" xfId="0" applyNumberFormat="1" applyFont="1" applyFill="1" applyBorder="1" applyAlignment="1">
      <alignment horizontal="left" vertical="top" wrapText="1"/>
    </xf>
    <xf numFmtId="4" fontId="14" fillId="0" borderId="1" xfId="0" applyNumberFormat="1" applyFont="1" applyFill="1" applyBorder="1"/>
    <xf numFmtId="49" fontId="28" fillId="0" borderId="1" xfId="0" applyNumberFormat="1" applyFont="1" applyFill="1" applyBorder="1" applyAlignment="1">
      <alignment vertical="top"/>
    </xf>
    <xf numFmtId="49" fontId="29" fillId="0" borderId="1" xfId="0" applyNumberFormat="1" applyFont="1" applyFill="1" applyBorder="1" applyAlignment="1">
      <alignment horizontal="left" vertical="top" wrapText="1"/>
    </xf>
    <xf numFmtId="4" fontId="28" fillId="0" borderId="1" xfId="0" applyNumberFormat="1" applyFont="1" applyFill="1" applyBorder="1"/>
    <xf numFmtId="0" fontId="28" fillId="0" borderId="0" xfId="0" applyFont="1" applyFill="1"/>
    <xf numFmtId="4" fontId="28" fillId="0" borderId="30" xfId="0" applyNumberFormat="1" applyFont="1" applyFill="1" applyBorder="1"/>
    <xf numFmtId="49" fontId="27" fillId="0" borderId="1" xfId="0" applyNumberFormat="1" applyFont="1" applyFill="1" applyBorder="1" applyAlignment="1">
      <alignment vertical="top"/>
    </xf>
    <xf numFmtId="49" fontId="27" fillId="0" borderId="1" xfId="0" applyNumberFormat="1" applyFont="1" applyFill="1" applyBorder="1" applyAlignment="1">
      <alignment horizontal="left" vertical="top" wrapText="1"/>
    </xf>
    <xf numFmtId="49" fontId="22" fillId="0" borderId="5" xfId="0" applyNumberFormat="1" applyFont="1" applyBorder="1" applyAlignment="1">
      <alignment vertical="center"/>
    </xf>
    <xf numFmtId="49" fontId="23" fillId="0" borderId="6" xfId="0" applyNumberFormat="1" applyFont="1" applyBorder="1" applyAlignment="1">
      <alignment vertical="center"/>
    </xf>
    <xf numFmtId="4" fontId="22" fillId="0" borderId="6" xfId="0" applyNumberFormat="1" applyFont="1" applyBorder="1" applyAlignment="1">
      <alignment vertical="center"/>
    </xf>
    <xf numFmtId="4" fontId="22" fillId="0" borderId="7" xfId="0" applyNumberFormat="1" applyFont="1" applyBorder="1" applyAlignment="1">
      <alignment vertical="center"/>
    </xf>
    <xf numFmtId="0" fontId="22" fillId="0" borderId="0" xfId="0" applyFont="1" applyAlignment="1">
      <alignment vertical="center"/>
    </xf>
    <xf numFmtId="0" fontId="24" fillId="0" borderId="0" xfId="0" applyFont="1" applyAlignment="1">
      <alignment vertical="center"/>
    </xf>
    <xf numFmtId="49" fontId="2" fillId="0" borderId="1" xfId="0" applyNumberFormat="1" applyFont="1" applyBorder="1" applyAlignment="1">
      <alignment vertical="top"/>
    </xf>
    <xf numFmtId="49" fontId="2" fillId="0" borderId="1" xfId="0" applyNumberFormat="1" applyFont="1" applyBorder="1" applyAlignment="1">
      <alignment horizontal="left" vertical="top" wrapText="1"/>
    </xf>
    <xf numFmtId="4" fontId="2" fillId="0" borderId="1" xfId="0" applyNumberFormat="1" applyFont="1" applyBorder="1"/>
    <xf numFmtId="49" fontId="2" fillId="0" borderId="1" xfId="0" applyNumberFormat="1" applyFont="1" applyFill="1" applyBorder="1" applyAlignment="1">
      <alignment vertical="top"/>
    </xf>
    <xf numFmtId="49" fontId="2" fillId="0" borderId="1" xfId="0" applyNumberFormat="1" applyFont="1" applyFill="1" applyBorder="1" applyAlignment="1">
      <alignment horizontal="left" vertical="top" wrapText="1"/>
    </xf>
    <xf numFmtId="4" fontId="2" fillId="0" borderId="1" xfId="0" applyNumberFormat="1" applyFont="1" applyFill="1" applyBorder="1"/>
    <xf numFmtId="49" fontId="8" fillId="0" borderId="1" xfId="0" applyNumberFormat="1" applyFont="1" applyBorder="1" applyAlignment="1">
      <alignment vertical="center"/>
    </xf>
    <xf numFmtId="49" fontId="9" fillId="0" borderId="1" xfId="0" applyNumberFormat="1" applyFont="1" applyBorder="1" applyAlignment="1">
      <alignment vertical="center"/>
    </xf>
    <xf numFmtId="49" fontId="9" fillId="0" borderId="1" xfId="0" applyNumberFormat="1" applyFont="1" applyBorder="1" applyAlignment="1">
      <alignment horizontal="left" vertical="center"/>
    </xf>
    <xf numFmtId="49" fontId="9" fillId="0" borderId="20" xfId="0" applyNumberFormat="1" applyFont="1" applyBorder="1" applyAlignment="1">
      <alignment horizontal="left" vertical="center"/>
    </xf>
    <xf numFmtId="4" fontId="8" fillId="0" borderId="30" xfId="0" applyNumberFormat="1" applyFont="1" applyBorder="1" applyAlignment="1">
      <alignment vertical="center"/>
    </xf>
    <xf numFmtId="4" fontId="8" fillId="0" borderId="1" xfId="0" applyNumberFormat="1" applyFont="1" applyBorder="1" applyAlignment="1">
      <alignment vertical="center"/>
    </xf>
    <xf numFmtId="4" fontId="2" fillId="0" borderId="30" xfId="0" applyNumberFormat="1" applyFont="1" applyFill="1" applyBorder="1"/>
    <xf numFmtId="49" fontId="30"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xf>
    <xf numFmtId="4" fontId="9" fillId="0" borderId="1" xfId="0" applyNumberFormat="1" applyFont="1" applyFill="1" applyBorder="1"/>
    <xf numFmtId="49" fontId="9" fillId="0" borderId="1" xfId="0" applyNumberFormat="1" applyFont="1" applyFill="1" applyBorder="1" applyAlignment="1">
      <alignment horizontal="left" vertical="top" wrapText="1"/>
    </xf>
    <xf numFmtId="4" fontId="9" fillId="0" borderId="30" xfId="0" applyNumberFormat="1" applyFont="1" applyFill="1" applyBorder="1"/>
    <xf numFmtId="0" fontId="2" fillId="0" borderId="1" xfId="0" applyFont="1" applyFill="1" applyBorder="1"/>
    <xf numFmtId="2" fontId="2" fillId="0" borderId="1" xfId="0" applyNumberFormat="1" applyFont="1" applyFill="1" applyBorder="1"/>
    <xf numFmtId="0" fontId="30" fillId="0" borderId="1" xfId="0" applyFont="1" applyFill="1" applyBorder="1" applyAlignment="1">
      <alignment wrapText="1"/>
    </xf>
    <xf numFmtId="49" fontId="2" fillId="0" borderId="1" xfId="0" applyNumberFormat="1" applyFont="1" applyFill="1" applyBorder="1" applyAlignment="1"/>
    <xf numFmtId="0" fontId="2" fillId="0" borderId="1" xfId="0" applyFont="1" applyFill="1" applyBorder="1" applyAlignment="1"/>
    <xf numFmtId="2" fontId="2" fillId="0" borderId="1" xfId="0" applyNumberFormat="1" applyFont="1" applyFill="1" applyBorder="1" applyAlignment="1"/>
    <xf numFmtId="4" fontId="2" fillId="0" borderId="1" xfId="0" applyNumberFormat="1" applyFont="1" applyFill="1" applyBorder="1" applyAlignment="1"/>
    <xf numFmtId="0" fontId="2" fillId="0" borderId="0" xfId="0" applyFont="1" applyFill="1" applyAlignment="1"/>
    <xf numFmtId="0" fontId="31" fillId="0" borderId="0" xfId="1" applyFont="1" applyAlignment="1">
      <alignment horizontal="left" vertical="top" wrapText="1"/>
    </xf>
    <xf numFmtId="49" fontId="2" fillId="0" borderId="32" xfId="0" applyNumberFormat="1" applyFont="1" applyFill="1" applyBorder="1" applyAlignment="1">
      <alignment vertical="top"/>
    </xf>
    <xf numFmtId="49" fontId="30" fillId="0" borderId="32" xfId="0" applyNumberFormat="1" applyFont="1" applyFill="1" applyBorder="1" applyAlignment="1">
      <alignment horizontal="left" vertical="top" wrapText="1"/>
    </xf>
    <xf numFmtId="4" fontId="2" fillId="0" borderId="32" xfId="0" applyNumberFormat="1" applyFont="1" applyFill="1" applyBorder="1"/>
    <xf numFmtId="49" fontId="6" fillId="0" borderId="1" xfId="0" applyNumberFormat="1" applyFont="1" applyFill="1" applyBorder="1" applyAlignment="1">
      <alignment vertical="top"/>
    </xf>
    <xf numFmtId="49" fontId="6" fillId="0" borderId="1" xfId="0" applyNumberFormat="1" applyFont="1" applyFill="1" applyBorder="1" applyAlignment="1">
      <alignment horizontal="left" vertical="top" wrapText="1"/>
    </xf>
    <xf numFmtId="49" fontId="9" fillId="0" borderId="1" xfId="0" applyNumberFormat="1" applyFont="1" applyBorder="1" applyAlignment="1">
      <alignment vertical="top"/>
    </xf>
    <xf numFmtId="49" fontId="9" fillId="0" borderId="1" xfId="0" applyNumberFormat="1" applyFont="1" applyBorder="1" applyAlignment="1">
      <alignment horizontal="left" vertical="top" wrapText="1"/>
    </xf>
    <xf numFmtId="4" fontId="9" fillId="0" borderId="1" xfId="0" applyNumberFormat="1" applyFont="1" applyBorder="1"/>
    <xf numFmtId="0" fontId="9" fillId="0" borderId="0" xfId="0" applyFont="1"/>
    <xf numFmtId="49" fontId="30" fillId="0" borderId="1" xfId="0" applyNumberFormat="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Fill="1" applyBorder="1" applyAlignment="1">
      <alignment wrapText="1"/>
    </xf>
    <xf numFmtId="0" fontId="2" fillId="0" borderId="1" xfId="0" applyFont="1" applyFill="1" applyBorder="1" applyAlignment="1">
      <alignment vertical="top"/>
    </xf>
    <xf numFmtId="164" fontId="2" fillId="0" borderId="1" xfId="2" applyFont="1" applyFill="1" applyBorder="1"/>
    <xf numFmtId="0" fontId="2" fillId="0" borderId="1" xfId="0" applyFont="1" applyFill="1" applyBorder="1" applyAlignment="1">
      <alignment horizontal="left" vertical="top"/>
    </xf>
    <xf numFmtId="0" fontId="35" fillId="0" borderId="0" xfId="3" applyFont="1"/>
    <xf numFmtId="49" fontId="35" fillId="0" borderId="0" xfId="0" applyNumberFormat="1" applyFont="1" applyAlignment="1">
      <alignment horizontal="right"/>
    </xf>
    <xf numFmtId="49" fontId="36" fillId="0" borderId="0" xfId="0" applyNumberFormat="1" applyFont="1" applyAlignment="1">
      <alignment horizontal="left"/>
    </xf>
    <xf numFmtId="49" fontId="35" fillId="0" borderId="0" xfId="0" applyNumberFormat="1" applyFont="1" applyAlignment="1">
      <alignment horizontal="left"/>
    </xf>
    <xf numFmtId="4" fontId="35" fillId="0" borderId="0" xfId="0" applyNumberFormat="1" applyFont="1"/>
    <xf numFmtId="0" fontId="35" fillId="0" borderId="0" xfId="0" applyFont="1"/>
    <xf numFmtId="49" fontId="37" fillId="0" borderId="0" xfId="0" applyNumberFormat="1" applyFont="1" applyAlignment="1">
      <alignment horizontal="center"/>
    </xf>
    <xf numFmtId="4" fontId="37" fillId="0" borderId="0" xfId="0" applyNumberFormat="1" applyFont="1" applyAlignment="1">
      <alignment horizontal="center"/>
    </xf>
    <xf numFmtId="49" fontId="37" fillId="0" borderId="0" xfId="0" applyNumberFormat="1" applyFont="1" applyAlignment="1">
      <alignment horizontal="right"/>
    </xf>
    <xf numFmtId="0" fontId="39" fillId="0" borderId="0" xfId="0" applyFont="1"/>
    <xf numFmtId="49" fontId="40" fillId="0" borderId="0" xfId="0" applyNumberFormat="1" applyFont="1" applyAlignment="1">
      <alignment horizontal="left"/>
    </xf>
    <xf numFmtId="4" fontId="40" fillId="0" borderId="0" xfId="0" applyNumberFormat="1" applyFont="1"/>
    <xf numFmtId="49" fontId="36" fillId="0" borderId="0" xfId="0" applyNumberFormat="1" applyFont="1" applyAlignment="1">
      <alignment horizontal="right"/>
    </xf>
    <xf numFmtId="49" fontId="35" fillId="0" borderId="0" xfId="3" applyNumberFormat="1" applyFont="1" applyAlignment="1">
      <alignment horizontal="right"/>
    </xf>
    <xf numFmtId="49" fontId="35" fillId="0" borderId="0" xfId="3" applyNumberFormat="1" applyFont="1" applyAlignment="1">
      <alignment horizontal="left"/>
    </xf>
    <xf numFmtId="4" fontId="35" fillId="0" borderId="0" xfId="3" applyNumberFormat="1" applyFont="1"/>
    <xf numFmtId="49" fontId="41" fillId="0" borderId="0" xfId="0" applyNumberFormat="1" applyFont="1" applyAlignment="1">
      <alignment horizontal="left"/>
    </xf>
    <xf numFmtId="49" fontId="36" fillId="0" borderId="0" xfId="3" applyNumberFormat="1" applyFont="1" applyAlignment="1">
      <alignment horizontal="right"/>
    </xf>
    <xf numFmtId="49" fontId="42" fillId="0" borderId="0" xfId="3" applyNumberFormat="1" applyFont="1" applyAlignment="1">
      <alignment horizontal="right"/>
    </xf>
    <xf numFmtId="49" fontId="42" fillId="0" borderId="0" xfId="3" applyNumberFormat="1" applyFont="1" applyAlignment="1">
      <alignment horizontal="left"/>
    </xf>
    <xf numFmtId="4" fontId="42" fillId="0" borderId="0" xfId="3" applyNumberFormat="1" applyFont="1"/>
    <xf numFmtId="49" fontId="35" fillId="0" borderId="33" xfId="0" applyNumberFormat="1" applyFont="1" applyBorder="1" applyAlignment="1">
      <alignment horizontal="left"/>
    </xf>
    <xf numFmtId="49" fontId="35" fillId="0" borderId="9" xfId="0" applyNumberFormat="1" applyFont="1" applyBorder="1" applyAlignment="1">
      <alignment horizontal="left"/>
    </xf>
    <xf numFmtId="4" fontId="35" fillId="0" borderId="9" xfId="0" applyNumberFormat="1" applyFont="1" applyBorder="1"/>
    <xf numFmtId="4" fontId="35" fillId="0" borderId="11" xfId="0" applyNumberFormat="1" applyFont="1" applyBorder="1"/>
    <xf numFmtId="0" fontId="42" fillId="0" borderId="0" xfId="3" applyFont="1"/>
    <xf numFmtId="49" fontId="42" fillId="0" borderId="0" xfId="0" applyNumberFormat="1" applyFont="1" applyAlignment="1">
      <alignment horizontal="right"/>
    </xf>
    <xf numFmtId="49" fontId="42" fillId="0" borderId="0" xfId="0" applyNumberFormat="1" applyFont="1" applyAlignment="1">
      <alignment horizontal="left"/>
    </xf>
    <xf numFmtId="4" fontId="42" fillId="0" borderId="0" xfId="0" applyNumberFormat="1" applyFont="1"/>
    <xf numFmtId="0" fontId="42" fillId="0" borderId="0" xfId="0" applyFont="1"/>
    <xf numFmtId="49" fontId="37" fillId="0" borderId="0" xfId="0" applyNumberFormat="1" applyFont="1" applyAlignment="1">
      <alignment horizontal="left"/>
    </xf>
    <xf numFmtId="2" fontId="35" fillId="0" borderId="0" xfId="0" applyNumberFormat="1" applyFont="1" applyAlignment="1">
      <alignment horizontal="right"/>
    </xf>
    <xf numFmtId="2" fontId="35" fillId="0" borderId="0" xfId="0" applyNumberFormat="1" applyFont="1" applyAlignment="1">
      <alignment horizontal="left"/>
    </xf>
    <xf numFmtId="43" fontId="0" fillId="0" borderId="0" xfId="0" applyNumberFormat="1"/>
    <xf numFmtId="0" fontId="43" fillId="0" borderId="0" xfId="4"/>
    <xf numFmtId="49" fontId="34" fillId="0" borderId="0" xfId="4" applyNumberFormat="1" applyFont="1" applyBorder="1" applyAlignment="1">
      <alignment horizontal="left"/>
    </xf>
    <xf numFmtId="49" fontId="35" fillId="0" borderId="0" xfId="4" applyNumberFormat="1" applyFont="1" applyBorder="1" applyAlignment="1">
      <alignment horizontal="left"/>
    </xf>
    <xf numFmtId="4" fontId="35" fillId="0" borderId="0" xfId="4" applyNumberFormat="1" applyFont="1" applyBorder="1"/>
    <xf numFmtId="4" fontId="35" fillId="0" borderId="0" xfId="4" applyNumberFormat="1" applyFont="1" applyBorder="1" applyAlignment="1">
      <alignment horizontal="center"/>
    </xf>
    <xf numFmtId="4" fontId="35" fillId="0" borderId="34" xfId="4" applyNumberFormat="1" applyFont="1" applyBorder="1" applyAlignment="1">
      <alignment horizontal="center"/>
    </xf>
    <xf numFmtId="4" fontId="44" fillId="0" borderId="4" xfId="4" applyNumberFormat="1" applyFont="1" applyBorder="1" applyAlignment="1">
      <alignment horizontal="center"/>
    </xf>
    <xf numFmtId="0" fontId="43" fillId="0" borderId="34" xfId="4" applyBorder="1"/>
    <xf numFmtId="4" fontId="35" fillId="0" borderId="34" xfId="4" applyNumberFormat="1" applyFont="1" applyBorder="1"/>
    <xf numFmtId="2" fontId="46" fillId="0" borderId="34" xfId="4" applyNumberFormat="1" applyFont="1" applyBorder="1" applyAlignment="1">
      <alignment horizontal="left"/>
    </xf>
    <xf numFmtId="49" fontId="46" fillId="0" borderId="34" xfId="4" applyNumberFormat="1" applyFont="1" applyBorder="1" applyAlignment="1">
      <alignment horizontal="left"/>
    </xf>
    <xf numFmtId="2" fontId="46" fillId="0" borderId="0" xfId="4" applyNumberFormat="1" applyFont="1" applyBorder="1" applyAlignment="1">
      <alignment horizontal="left"/>
    </xf>
    <xf numFmtId="49" fontId="46" fillId="0" borderId="0" xfId="4" applyNumberFormat="1" applyFont="1" applyBorder="1" applyAlignment="1">
      <alignment horizontal="left"/>
    </xf>
    <xf numFmtId="43" fontId="43" fillId="0" borderId="34" xfId="4" applyNumberFormat="1" applyBorder="1"/>
    <xf numFmtId="43" fontId="43" fillId="0" borderId="0" xfId="4" applyNumberFormat="1" applyBorder="1"/>
    <xf numFmtId="43" fontId="43" fillId="0" borderId="33" xfId="4" applyNumberFormat="1" applyBorder="1"/>
    <xf numFmtId="43" fontId="34" fillId="0" borderId="9" xfId="4" applyNumberFormat="1" applyFont="1" applyBorder="1" applyAlignment="1">
      <alignment horizontal="right"/>
    </xf>
    <xf numFmtId="43" fontId="45" fillId="0" borderId="11" xfId="4" applyNumberFormat="1" applyFont="1" applyBorder="1"/>
    <xf numFmtId="0" fontId="49" fillId="0" borderId="34" xfId="4" applyFont="1" applyFill="1" applyBorder="1"/>
    <xf numFmtId="49" fontId="46" fillId="0" borderId="34" xfId="4" applyNumberFormat="1" applyFont="1" applyFill="1" applyBorder="1" applyAlignment="1">
      <alignment horizontal="left"/>
    </xf>
    <xf numFmtId="4" fontId="46" fillId="0" borderId="34" xfId="4" applyNumberFormat="1" applyFont="1" applyFill="1" applyBorder="1"/>
    <xf numFmtId="4" fontId="35" fillId="0" borderId="34" xfId="4" applyNumberFormat="1" applyFont="1" applyFill="1" applyBorder="1"/>
    <xf numFmtId="0" fontId="48" fillId="0" borderId="34" xfId="4" applyFont="1" applyFill="1" applyBorder="1"/>
    <xf numFmtId="43" fontId="48" fillId="0" borderId="34" xfId="4" applyNumberFormat="1" applyFont="1" applyFill="1" applyBorder="1"/>
    <xf numFmtId="49" fontId="35" fillId="0" borderId="0" xfId="0" applyNumberFormat="1" applyFont="1" applyBorder="1" applyAlignment="1">
      <alignment horizontal="left"/>
    </xf>
    <xf numFmtId="4" fontId="35" fillId="0" borderId="0" xfId="0" applyNumberFormat="1" applyFont="1" applyBorder="1"/>
    <xf numFmtId="0" fontId="0" fillId="0" borderId="1" xfId="0" applyFont="1" applyFill="1" applyBorder="1" applyAlignment="1">
      <alignment vertical="top" wrapText="1"/>
    </xf>
    <xf numFmtId="0" fontId="43" fillId="0" borderId="0" xfId="4" applyBorder="1"/>
    <xf numFmtId="167" fontId="51" fillId="0" borderId="0" xfId="6" applyNumberFormat="1" applyFont="1" applyAlignment="1" applyProtection="1">
      <alignment horizontal="center" vertical="top"/>
    </xf>
    <xf numFmtId="0" fontId="51" fillId="0" borderId="0" xfId="6" applyNumberFormat="1" applyFont="1" applyAlignment="1" applyProtection="1">
      <alignment horizontal="left" vertical="top"/>
    </xf>
    <xf numFmtId="0" fontId="3" fillId="0" borderId="0" xfId="7" applyFont="1" applyAlignment="1">
      <alignment horizontal="center" vertical="top"/>
    </xf>
    <xf numFmtId="168" fontId="3" fillId="0" borderId="0" xfId="6" applyNumberFormat="1" applyFont="1" applyAlignment="1" applyProtection="1">
      <alignment horizontal="center" vertical="top"/>
    </xf>
    <xf numFmtId="169" fontId="3" fillId="0" borderId="0" xfId="6" applyNumberFormat="1" applyFont="1" applyAlignment="1" applyProtection="1">
      <alignment horizontal="center" vertical="top"/>
      <protection locked="0"/>
    </xf>
    <xf numFmtId="169" fontId="3" fillId="0" borderId="0" xfId="6" applyNumberFormat="1" applyFont="1" applyAlignment="1" applyProtection="1">
      <alignment horizontal="right" vertical="top"/>
    </xf>
    <xf numFmtId="0" fontId="31" fillId="0" borderId="0" xfId="7" applyFont="1"/>
    <xf numFmtId="167" fontId="3" fillId="0" borderId="0" xfId="6" applyNumberFormat="1" applyFont="1" applyAlignment="1" applyProtection="1">
      <alignment horizontal="center" vertical="top"/>
    </xf>
    <xf numFmtId="0" fontId="51" fillId="0" borderId="0" xfId="6" applyNumberFormat="1" applyFont="1" applyAlignment="1" applyProtection="1">
      <alignment horizontal="left" vertical="top" wrapText="1"/>
    </xf>
    <xf numFmtId="9" fontId="3" fillId="0" borderId="0" xfId="7" applyNumberFormat="1" applyFont="1" applyAlignment="1">
      <alignment horizontal="center" vertical="top"/>
    </xf>
    <xf numFmtId="0" fontId="3" fillId="0" borderId="35" xfId="7" applyFont="1" applyBorder="1" applyAlignment="1">
      <alignment horizontal="center" vertical="top"/>
    </xf>
    <xf numFmtId="0" fontId="3" fillId="0" borderId="17" xfId="7" applyFont="1" applyBorder="1" applyAlignment="1">
      <alignment horizontal="center" vertical="top" wrapText="1"/>
    </xf>
    <xf numFmtId="0" fontId="3" fillId="0" borderId="17" xfId="7" applyFont="1" applyBorder="1" applyAlignment="1">
      <alignment horizontal="center" vertical="top"/>
    </xf>
    <xf numFmtId="168" fontId="3" fillId="0" borderId="17" xfId="7" applyNumberFormat="1" applyFont="1" applyBorder="1" applyAlignment="1">
      <alignment horizontal="center" vertical="top"/>
    </xf>
    <xf numFmtId="169" fontId="3" fillId="0" borderId="17" xfId="7" applyNumberFormat="1" applyFont="1" applyBorder="1" applyAlignment="1" applyProtection="1">
      <alignment horizontal="center" vertical="top"/>
      <protection locked="0"/>
    </xf>
    <xf numFmtId="169" fontId="3" fillId="0" borderId="3" xfId="7" applyNumberFormat="1" applyFont="1" applyBorder="1" applyAlignment="1">
      <alignment horizontal="right" vertical="top"/>
    </xf>
    <xf numFmtId="0" fontId="3" fillId="0" borderId="0" xfId="6" applyNumberFormat="1" applyFont="1" applyAlignment="1" applyProtection="1">
      <alignment horizontal="left" vertical="top" wrapText="1"/>
    </xf>
    <xf numFmtId="0" fontId="3" fillId="0" borderId="0" xfId="6" applyNumberFormat="1" applyFont="1" applyFill="1" applyAlignment="1" applyProtection="1">
      <alignment horizontal="left" vertical="top" wrapText="1"/>
    </xf>
    <xf numFmtId="9" fontId="3" fillId="0" borderId="0" xfId="7" applyNumberFormat="1" applyFont="1" applyFill="1" applyAlignment="1">
      <alignment horizontal="center" vertical="top"/>
    </xf>
    <xf numFmtId="168" fontId="3" fillId="0" borderId="0" xfId="6" applyNumberFormat="1" applyFont="1" applyFill="1" applyAlignment="1" applyProtection="1">
      <alignment horizontal="center" vertical="top"/>
    </xf>
    <xf numFmtId="169" fontId="3" fillId="0" borderId="0" xfId="6" applyNumberFormat="1" applyFont="1" applyFill="1" applyAlignment="1" applyProtection="1">
      <alignment horizontal="center" vertical="top"/>
      <protection locked="0"/>
    </xf>
    <xf numFmtId="169" fontId="3" fillId="0" borderId="34" xfId="6" applyNumberFormat="1" applyFont="1" applyFill="1" applyBorder="1" applyAlignment="1" applyProtection="1">
      <alignment horizontal="right" vertical="top"/>
    </xf>
    <xf numFmtId="167" fontId="3" fillId="0" borderId="36" xfId="6" applyNumberFormat="1" applyFont="1" applyBorder="1" applyAlignment="1" applyProtection="1">
      <alignment horizontal="center" vertical="top"/>
    </xf>
    <xf numFmtId="0" fontId="3" fillId="0" borderId="36" xfId="6" applyNumberFormat="1" applyFont="1" applyFill="1" applyBorder="1" applyAlignment="1" applyProtection="1">
      <alignment horizontal="left" vertical="top" wrapText="1"/>
    </xf>
    <xf numFmtId="0" fontId="31" fillId="0" borderId="36" xfId="7" applyFont="1" applyFill="1" applyBorder="1" applyAlignment="1">
      <alignment horizontal="center" vertical="top"/>
    </xf>
    <xf numFmtId="168" fontId="31" fillId="0" borderId="36" xfId="7" applyNumberFormat="1" applyFont="1" applyFill="1" applyBorder="1" applyAlignment="1">
      <alignment horizontal="center" vertical="top"/>
    </xf>
    <xf numFmtId="169" fontId="31" fillId="0" borderId="36" xfId="7" applyNumberFormat="1" applyFont="1" applyFill="1" applyBorder="1" applyAlignment="1" applyProtection="1">
      <alignment horizontal="center" vertical="top"/>
      <protection locked="0"/>
    </xf>
    <xf numFmtId="169" fontId="31" fillId="0" borderId="0" xfId="7" applyNumberFormat="1" applyFont="1" applyFill="1" applyAlignment="1">
      <alignment horizontal="right" vertical="top"/>
    </xf>
    <xf numFmtId="0" fontId="31" fillId="0" borderId="0" xfId="7" applyFont="1" applyFill="1" applyAlignment="1">
      <alignment horizontal="center" vertical="top"/>
    </xf>
    <xf numFmtId="168" fontId="31" fillId="0" borderId="0" xfId="7" applyNumberFormat="1" applyFont="1" applyFill="1" applyAlignment="1">
      <alignment horizontal="center" vertical="top"/>
    </xf>
    <xf numFmtId="169" fontId="31" fillId="0" borderId="0" xfId="7" applyNumberFormat="1" applyFont="1" applyFill="1" applyAlignment="1" applyProtection="1">
      <alignment horizontal="center" vertical="top"/>
      <protection locked="0"/>
    </xf>
    <xf numFmtId="167" fontId="3" fillId="0" borderId="34" xfId="8" applyNumberFormat="1" applyFont="1" applyBorder="1" applyAlignment="1" applyProtection="1">
      <alignment horizontal="center" vertical="top"/>
    </xf>
    <xf numFmtId="0" fontId="3" fillId="0" borderId="34" xfId="6" applyNumberFormat="1" applyFont="1" applyFill="1" applyBorder="1" applyAlignment="1" applyProtection="1">
      <alignment horizontal="left" wrapText="1"/>
    </xf>
    <xf numFmtId="0" fontId="31" fillId="0" borderId="34" xfId="7" applyFont="1" applyFill="1" applyBorder="1" applyAlignment="1">
      <alignment horizontal="center" vertical="top"/>
    </xf>
    <xf numFmtId="168" fontId="3" fillId="0" borderId="34" xfId="3" applyNumberFormat="1" applyFont="1" applyFill="1" applyBorder="1" applyAlignment="1">
      <alignment horizontal="center" vertical="top"/>
    </xf>
    <xf numFmtId="169" fontId="31" fillId="0" borderId="34" xfId="7" applyNumberFormat="1" applyFont="1" applyFill="1" applyBorder="1" applyAlignment="1" applyProtection="1">
      <alignment horizontal="center" vertical="top"/>
      <protection locked="0"/>
    </xf>
    <xf numFmtId="169" fontId="31" fillId="0" borderId="34" xfId="7" applyNumberFormat="1" applyFont="1" applyFill="1" applyBorder="1" applyAlignment="1">
      <alignment horizontal="right" vertical="top"/>
    </xf>
    <xf numFmtId="0" fontId="51" fillId="0" borderId="0" xfId="7" applyFont="1" applyFill="1" applyAlignment="1">
      <alignment horizontal="left" vertical="top" wrapText="1"/>
    </xf>
    <xf numFmtId="169" fontId="51" fillId="0" borderId="32" xfId="7" applyNumberFormat="1" applyFont="1" applyFill="1" applyBorder="1" applyAlignment="1">
      <alignment horizontal="right" vertical="top"/>
    </xf>
    <xf numFmtId="0" fontId="51" fillId="0" borderId="34" xfId="7" applyFont="1" applyBorder="1" applyAlignment="1">
      <alignment horizontal="center" vertical="top"/>
    </xf>
    <xf numFmtId="0" fontId="51" fillId="0" borderId="0" xfId="7" applyFont="1" applyAlignment="1">
      <alignment horizontal="left" vertical="top" wrapText="1"/>
    </xf>
    <xf numFmtId="168" fontId="3" fillId="0" borderId="0" xfId="7" applyNumberFormat="1" applyFont="1" applyAlignment="1">
      <alignment horizontal="center" vertical="top"/>
    </xf>
    <xf numFmtId="169" fontId="3" fillId="0" borderId="0" xfId="7" applyNumberFormat="1" applyFont="1" applyAlignment="1" applyProtection="1">
      <alignment horizontal="center" vertical="top"/>
      <protection locked="0"/>
    </xf>
    <xf numFmtId="169" fontId="3" fillId="0" borderId="0" xfId="7" applyNumberFormat="1" applyFont="1" applyAlignment="1">
      <alignment horizontal="right" vertical="top"/>
    </xf>
    <xf numFmtId="167" fontId="3" fillId="0" borderId="0" xfId="9" applyNumberFormat="1" applyFont="1" applyBorder="1" applyAlignment="1" applyProtection="1">
      <alignment horizontal="center" vertical="top"/>
    </xf>
    <xf numFmtId="0" fontId="31" fillId="0" borderId="36" xfId="7" applyFont="1" applyFill="1" applyBorder="1" applyAlignment="1">
      <alignment horizontal="left" vertical="top" wrapText="1"/>
    </xf>
    <xf numFmtId="0" fontId="3" fillId="0" borderId="36" xfId="7" applyFont="1" applyFill="1" applyBorder="1" applyAlignment="1">
      <alignment horizontal="center" vertical="top" wrapText="1"/>
    </xf>
    <xf numFmtId="168" fontId="3" fillId="0" borderId="36" xfId="7" applyNumberFormat="1" applyFont="1" applyFill="1" applyBorder="1" applyAlignment="1">
      <alignment horizontal="center" vertical="top"/>
    </xf>
    <xf numFmtId="169" fontId="3" fillId="0" borderId="36" xfId="7" applyNumberFormat="1" applyFont="1" applyFill="1" applyBorder="1" applyAlignment="1" applyProtection="1">
      <alignment horizontal="center" vertical="top"/>
      <protection locked="0"/>
    </xf>
    <xf numFmtId="169" fontId="3" fillId="0" borderId="36" xfId="7" applyNumberFormat="1" applyFont="1" applyFill="1" applyBorder="1" applyAlignment="1">
      <alignment horizontal="right" vertical="top"/>
    </xf>
    <xf numFmtId="0" fontId="31" fillId="0" borderId="0" xfId="7" applyFont="1" applyFill="1" applyAlignment="1">
      <alignment horizontal="left" vertical="top" wrapText="1"/>
    </xf>
    <xf numFmtId="0" fontId="3" fillId="0" borderId="0" xfId="7" applyFont="1" applyFill="1" applyAlignment="1">
      <alignment horizontal="center" vertical="top" wrapText="1"/>
    </xf>
    <xf numFmtId="168" fontId="3" fillId="0" borderId="0" xfId="7" applyNumberFormat="1" applyFont="1" applyFill="1" applyBorder="1" applyAlignment="1">
      <alignment horizontal="center" vertical="top"/>
    </xf>
    <xf numFmtId="169" fontId="3" fillId="0" borderId="0" xfId="7" applyNumberFormat="1" applyFont="1" applyFill="1" applyBorder="1" applyAlignment="1" applyProtection="1">
      <alignment horizontal="center" vertical="top"/>
      <protection locked="0"/>
    </xf>
    <xf numFmtId="169" fontId="3" fillId="0" borderId="0" xfId="7" applyNumberFormat="1" applyFont="1" applyFill="1" applyBorder="1" applyAlignment="1">
      <alignment horizontal="right" vertical="top"/>
    </xf>
    <xf numFmtId="0" fontId="3" fillId="0" borderId="0" xfId="7" applyFont="1" applyFill="1" applyAlignment="1">
      <alignment horizontal="left" vertical="top" wrapText="1"/>
    </xf>
    <xf numFmtId="168" fontId="3" fillId="0" borderId="0" xfId="7" applyNumberFormat="1" applyFont="1" applyFill="1" applyAlignment="1">
      <alignment horizontal="center" vertical="top"/>
    </xf>
    <xf numFmtId="169" fontId="3" fillId="0" borderId="0" xfId="10" applyNumberFormat="1" applyFont="1" applyFill="1" applyBorder="1" applyAlignment="1" applyProtection="1">
      <alignment horizontal="center" vertical="top"/>
      <protection locked="0"/>
    </xf>
    <xf numFmtId="0" fontId="3" fillId="0" borderId="0" xfId="11" applyFont="1" applyFill="1" applyAlignment="1">
      <alignment horizontal="center" vertical="top"/>
    </xf>
    <xf numFmtId="168" fontId="31" fillId="0" borderId="0" xfId="7" applyNumberFormat="1" applyFont="1" applyFill="1" applyBorder="1" applyAlignment="1">
      <alignment horizontal="center" vertical="top"/>
    </xf>
    <xf numFmtId="169" fontId="31" fillId="0" borderId="0" xfId="7" applyNumberFormat="1" applyFont="1" applyFill="1" applyBorder="1" applyAlignment="1" applyProtection="1">
      <alignment horizontal="center" vertical="top"/>
      <protection locked="0"/>
    </xf>
    <xf numFmtId="167" fontId="3" fillId="0" borderId="34" xfId="9" applyNumberFormat="1" applyFont="1" applyBorder="1" applyAlignment="1" applyProtection="1">
      <alignment horizontal="center" vertical="top"/>
    </xf>
    <xf numFmtId="0" fontId="31" fillId="0" borderId="34" xfId="7" applyFont="1" applyFill="1" applyBorder="1" applyAlignment="1">
      <alignment vertical="center" wrapText="1"/>
    </xf>
    <xf numFmtId="168" fontId="3" fillId="0" borderId="34" xfId="7" applyNumberFormat="1" applyFont="1" applyFill="1" applyBorder="1" applyAlignment="1">
      <alignment horizontal="center" vertical="top"/>
    </xf>
    <xf numFmtId="169" fontId="3" fillId="0" borderId="34" xfId="3" applyNumberFormat="1" applyFont="1" applyFill="1" applyBorder="1" applyAlignment="1" applyProtection="1">
      <alignment horizontal="center" vertical="top"/>
      <protection locked="0"/>
    </xf>
    <xf numFmtId="0" fontId="31" fillId="0" borderId="0" xfId="7" applyFont="1" applyAlignment="1">
      <alignment horizontal="center" vertical="top"/>
    </xf>
    <xf numFmtId="168" fontId="31" fillId="0" borderId="0" xfId="7" applyNumberFormat="1" applyFont="1" applyAlignment="1">
      <alignment horizontal="center" vertical="top"/>
    </xf>
    <xf numFmtId="169" fontId="31" fillId="0" borderId="0" xfId="7" applyNumberFormat="1" applyFont="1" applyAlignment="1" applyProtection="1">
      <alignment horizontal="center" vertical="top"/>
      <protection locked="0"/>
    </xf>
    <xf numFmtId="169" fontId="51" fillId="0" borderId="4" xfId="7" applyNumberFormat="1" applyFont="1" applyFill="1" applyBorder="1" applyAlignment="1">
      <alignment horizontal="right" vertical="top"/>
    </xf>
    <xf numFmtId="169" fontId="51" fillId="0" borderId="0" xfId="7" applyNumberFormat="1" applyFont="1" applyAlignment="1">
      <alignment horizontal="right" vertical="top"/>
    </xf>
    <xf numFmtId="167" fontId="51" fillId="0" borderId="34" xfId="6" applyNumberFormat="1" applyFont="1" applyBorder="1" applyAlignment="1" applyProtection="1">
      <alignment horizontal="center" vertical="top"/>
    </xf>
    <xf numFmtId="0" fontId="51" fillId="0" borderId="34" xfId="6" applyNumberFormat="1" applyFont="1" applyBorder="1" applyAlignment="1" applyProtection="1">
      <alignment horizontal="left" vertical="top" wrapText="1"/>
    </xf>
    <xf numFmtId="9" fontId="3" fillId="0" borderId="34" xfId="7" applyNumberFormat="1" applyFont="1" applyBorder="1" applyAlignment="1">
      <alignment horizontal="center" vertical="top"/>
    </xf>
    <xf numFmtId="168" fontId="3" fillId="0" borderId="34" xfId="6" applyNumberFormat="1" applyFont="1" applyBorder="1" applyAlignment="1" applyProtection="1">
      <alignment horizontal="center" vertical="top"/>
    </xf>
    <xf numFmtId="169" fontId="3" fillId="0" borderId="34" xfId="6" applyNumberFormat="1" applyFont="1" applyBorder="1" applyAlignment="1" applyProtection="1">
      <alignment horizontal="center" vertical="top"/>
      <protection locked="0"/>
    </xf>
    <xf numFmtId="169" fontId="3" fillId="0" borderId="34" xfId="7" applyNumberFormat="1" applyFont="1" applyBorder="1" applyAlignment="1">
      <alignment horizontal="right" vertical="top"/>
    </xf>
    <xf numFmtId="167" fontId="3" fillId="0" borderId="0" xfId="9" applyNumberFormat="1" applyFont="1" applyFill="1" applyAlignment="1" applyProtection="1">
      <alignment horizontal="center" vertical="top"/>
    </xf>
    <xf numFmtId="0" fontId="3" fillId="0" borderId="0" xfId="8" applyNumberFormat="1" applyFont="1" applyFill="1" applyAlignment="1" applyProtection="1">
      <alignment horizontal="left" vertical="top" wrapText="1"/>
    </xf>
    <xf numFmtId="168" fontId="3" fillId="0" borderId="0" xfId="3" applyNumberFormat="1" applyFont="1" applyFill="1" applyAlignment="1">
      <alignment horizontal="center" vertical="top"/>
    </xf>
    <xf numFmtId="169" fontId="3" fillId="0" borderId="0" xfId="3" applyNumberFormat="1" applyFont="1" applyFill="1" applyAlignment="1" applyProtection="1">
      <alignment horizontal="center" vertical="top"/>
      <protection locked="0"/>
    </xf>
    <xf numFmtId="169" fontId="3" fillId="0" borderId="0" xfId="12" applyNumberFormat="1" applyFont="1" applyFill="1" applyAlignment="1" applyProtection="1">
      <alignment horizontal="right" vertical="top"/>
    </xf>
    <xf numFmtId="0" fontId="3" fillId="0" borderId="0" xfId="11" applyFont="1" applyFill="1" applyAlignment="1">
      <alignment horizontal="left" vertical="top" wrapText="1"/>
    </xf>
    <xf numFmtId="168" fontId="3" fillId="0" borderId="0" xfId="13" applyNumberFormat="1" applyFont="1" applyFill="1" applyAlignment="1">
      <alignment horizontal="center" vertical="top"/>
    </xf>
    <xf numFmtId="0" fontId="3" fillId="0" borderId="0" xfId="14" applyNumberFormat="1" applyFont="1" applyFill="1" applyAlignment="1" applyProtection="1">
      <alignment horizontal="left" vertical="top" wrapText="1"/>
    </xf>
    <xf numFmtId="0" fontId="3" fillId="0" borderId="0" xfId="14" applyNumberFormat="1" applyFont="1" applyFill="1" applyAlignment="1" applyProtection="1">
      <alignment horizontal="center" vertical="top"/>
    </xf>
    <xf numFmtId="1" fontId="3" fillId="0" borderId="0" xfId="14" applyNumberFormat="1" applyFont="1" applyFill="1" applyAlignment="1" applyProtection="1">
      <alignment horizontal="center" vertical="top" wrapText="1"/>
    </xf>
    <xf numFmtId="169" fontId="3" fillId="0" borderId="0" xfId="7" applyNumberFormat="1" applyFont="1" applyFill="1" applyAlignment="1" applyProtection="1">
      <alignment horizontal="center" vertical="top"/>
      <protection locked="0"/>
    </xf>
    <xf numFmtId="0" fontId="3" fillId="0" borderId="0" xfId="15" applyNumberFormat="1" applyFont="1" applyFill="1" applyAlignment="1" applyProtection="1">
      <alignment horizontal="left" vertical="top" wrapText="1"/>
    </xf>
    <xf numFmtId="0" fontId="3" fillId="0" borderId="0" xfId="16" applyFont="1" applyFill="1" applyAlignment="1">
      <alignment horizontal="left" vertical="top" wrapText="1"/>
    </xf>
    <xf numFmtId="0" fontId="3" fillId="0" borderId="0" xfId="16" applyFont="1" applyFill="1" applyAlignment="1">
      <alignment horizontal="center" vertical="top"/>
    </xf>
    <xf numFmtId="167" fontId="3" fillId="0" borderId="34" xfId="9" applyNumberFormat="1" applyFont="1" applyFill="1" applyBorder="1" applyAlignment="1" applyProtection="1">
      <alignment horizontal="center" vertical="top"/>
    </xf>
    <xf numFmtId="0" fontId="3" fillId="0" borderId="34" xfId="14" applyNumberFormat="1" applyFont="1" applyFill="1" applyBorder="1" applyAlignment="1" applyProtection="1">
      <alignment horizontal="left" vertical="top" wrapText="1"/>
    </xf>
    <xf numFmtId="168" fontId="3" fillId="0" borderId="34" xfId="6" applyNumberFormat="1" applyFont="1" applyFill="1" applyBorder="1" applyAlignment="1" applyProtection="1">
      <alignment horizontal="center" vertical="top"/>
    </xf>
    <xf numFmtId="169" fontId="3" fillId="0" borderId="34" xfId="6" applyNumberFormat="1" applyFont="1" applyFill="1" applyBorder="1" applyAlignment="1" applyProtection="1">
      <alignment horizontal="center" vertical="top"/>
      <protection locked="0"/>
    </xf>
    <xf numFmtId="169" fontId="3" fillId="0" borderId="34" xfId="12" applyNumberFormat="1" applyFont="1" applyFill="1" applyBorder="1" applyAlignment="1" applyProtection="1">
      <alignment horizontal="right" vertical="top"/>
    </xf>
    <xf numFmtId="0" fontId="3" fillId="0" borderId="0" xfId="7" applyFont="1"/>
    <xf numFmtId="0" fontId="3" fillId="0" borderId="0" xfId="7" quotePrefix="1" applyFont="1" applyAlignment="1">
      <alignment horizontal="left" vertical="top" wrapText="1"/>
    </xf>
    <xf numFmtId="168" fontId="3" fillId="0" borderId="0" xfId="3" applyNumberFormat="1" applyFont="1" applyAlignment="1">
      <alignment horizontal="center" vertical="top"/>
    </xf>
    <xf numFmtId="169" fontId="51" fillId="0" borderId="32" xfId="7" applyNumberFormat="1" applyFont="1" applyBorder="1" applyAlignment="1">
      <alignment horizontal="right" vertical="top"/>
    </xf>
    <xf numFmtId="169" fontId="51" fillId="0" borderId="4" xfId="7" applyNumberFormat="1" applyFont="1" applyBorder="1" applyAlignment="1">
      <alignment horizontal="right" vertical="top"/>
    </xf>
    <xf numFmtId="0" fontId="31" fillId="0" borderId="0" xfId="7" applyFont="1" applyAlignment="1">
      <alignment vertical="top"/>
    </xf>
    <xf numFmtId="169" fontId="31" fillId="0" borderId="0" xfId="7" applyNumberFormat="1" applyFont="1" applyAlignment="1">
      <alignment horizontal="right" vertical="top"/>
    </xf>
    <xf numFmtId="0" fontId="54" fillId="0" borderId="34" xfId="7" applyFont="1" applyBorder="1" applyAlignment="1">
      <alignment vertical="top"/>
    </xf>
    <xf numFmtId="0" fontId="31" fillId="0" borderId="34" xfId="7" applyFont="1" applyBorder="1" applyAlignment="1">
      <alignment horizontal="center" vertical="top"/>
    </xf>
    <xf numFmtId="168" fontId="31" fillId="0" borderId="34" xfId="7" applyNumberFormat="1" applyFont="1" applyBorder="1" applyAlignment="1">
      <alignment horizontal="center" vertical="top"/>
    </xf>
    <xf numFmtId="169" fontId="31" fillId="0" borderId="34" xfId="7" applyNumberFormat="1" applyFont="1" applyBorder="1" applyAlignment="1" applyProtection="1">
      <alignment horizontal="center" vertical="top"/>
      <protection locked="0"/>
    </xf>
    <xf numFmtId="169" fontId="31" fillId="0" borderId="34" xfId="7" applyNumberFormat="1" applyFont="1" applyBorder="1" applyAlignment="1">
      <alignment horizontal="right" vertical="top"/>
    </xf>
    <xf numFmtId="0" fontId="31" fillId="0" borderId="0" xfId="7" applyFont="1" applyAlignment="1">
      <alignment horizontal="left" vertical="top" wrapText="1"/>
    </xf>
    <xf numFmtId="4" fontId="31" fillId="0" borderId="0" xfId="7" applyNumberFormat="1" applyFont="1" applyAlignment="1">
      <alignment horizontal="left" vertical="top" wrapText="1"/>
    </xf>
    <xf numFmtId="0" fontId="3" fillId="0" borderId="35" xfId="7" applyFont="1" applyBorder="1" applyAlignment="1">
      <alignment vertical="top"/>
    </xf>
    <xf numFmtId="0" fontId="31" fillId="0" borderId="17" xfId="7" applyFont="1" applyBorder="1" applyAlignment="1">
      <alignment horizontal="center" vertical="top"/>
    </xf>
    <xf numFmtId="168" fontId="51" fillId="0" borderId="17" xfId="6" applyNumberFormat="1" applyFont="1" applyBorder="1" applyAlignment="1" applyProtection="1">
      <alignment horizontal="center" vertical="top"/>
    </xf>
    <xf numFmtId="169" fontId="31" fillId="0" borderId="17" xfId="7" applyNumberFormat="1" applyFont="1" applyBorder="1" applyAlignment="1" applyProtection="1">
      <alignment horizontal="center" vertical="top"/>
      <protection locked="0"/>
    </xf>
    <xf numFmtId="169" fontId="31" fillId="0" borderId="0" xfId="7" applyNumberFormat="1" applyFont="1" applyAlignment="1">
      <alignment horizontal="center" vertical="top"/>
    </xf>
    <xf numFmtId="0" fontId="56" fillId="0" borderId="0" xfId="17" applyFont="1" applyAlignment="1">
      <alignment horizontal="center"/>
    </xf>
    <xf numFmtId="0" fontId="57" fillId="0" borderId="0" xfId="17" applyFont="1"/>
    <xf numFmtId="4" fontId="56" fillId="0" borderId="0" xfId="17" applyNumberFormat="1" applyFont="1" applyFill="1" applyAlignment="1">
      <alignment horizontal="right"/>
    </xf>
    <xf numFmtId="173" fontId="56" fillId="0" borderId="0" xfId="17" applyNumberFormat="1" applyFont="1" applyAlignment="1">
      <alignment horizontal="right"/>
    </xf>
    <xf numFmtId="174" fontId="56" fillId="0" borderId="0" xfId="17" applyNumberFormat="1" applyFont="1" applyAlignment="1">
      <alignment horizontal="right"/>
    </xf>
    <xf numFmtId="0" fontId="58" fillId="0" borderId="0" xfId="17" applyFont="1"/>
    <xf numFmtId="2" fontId="58" fillId="0" borderId="0" xfId="17" applyNumberFormat="1" applyFont="1"/>
    <xf numFmtId="167" fontId="56" fillId="0" borderId="17" xfId="17" applyNumberFormat="1" applyFont="1" applyFill="1" applyBorder="1" applyAlignment="1">
      <alignment horizontal="center" vertical="top"/>
    </xf>
    <xf numFmtId="0" fontId="56" fillId="0" borderId="17" xfId="17" applyNumberFormat="1" applyFont="1" applyFill="1" applyBorder="1" applyAlignment="1">
      <alignment horizontal="center" vertical="top" wrapText="1"/>
    </xf>
    <xf numFmtId="0" fontId="56" fillId="0" borderId="17" xfId="17" applyNumberFormat="1" applyFont="1" applyFill="1" applyBorder="1" applyAlignment="1">
      <alignment horizontal="center" vertical="top"/>
    </xf>
    <xf numFmtId="4" fontId="56" fillId="0" borderId="17" xfId="17" applyNumberFormat="1" applyFont="1" applyFill="1" applyBorder="1" applyAlignment="1">
      <alignment horizontal="right" vertical="top"/>
    </xf>
    <xf numFmtId="173" fontId="56" fillId="0" borderId="17" xfId="18" applyNumberFormat="1" applyFont="1" applyFill="1" applyBorder="1" applyAlignment="1">
      <alignment horizontal="right" vertical="top"/>
    </xf>
    <xf numFmtId="174" fontId="56" fillId="0" borderId="17" xfId="18" applyNumberFormat="1" applyFont="1" applyFill="1" applyBorder="1" applyAlignment="1">
      <alignment horizontal="right" vertical="top"/>
    </xf>
    <xf numFmtId="0" fontId="59" fillId="0" borderId="0" xfId="17" applyFont="1" applyFill="1" applyAlignment="1">
      <alignment horizontal="center" vertical="top"/>
    </xf>
    <xf numFmtId="0" fontId="59" fillId="0" borderId="0" xfId="17" applyFont="1" applyFill="1" applyAlignment="1">
      <alignment vertical="top"/>
    </xf>
    <xf numFmtId="0" fontId="56" fillId="0" borderId="0" xfId="17" applyFont="1" applyFill="1" applyAlignment="1">
      <alignment horizontal="center" vertical="top"/>
    </xf>
    <xf numFmtId="4" fontId="56" fillId="0" borderId="0" xfId="17" applyNumberFormat="1" applyFont="1" applyFill="1" applyAlignment="1">
      <alignment horizontal="right" vertical="top"/>
    </xf>
    <xf numFmtId="173" fontId="56" fillId="0" borderId="0" xfId="17" applyNumberFormat="1" applyFont="1" applyFill="1" applyAlignment="1">
      <alignment horizontal="right" vertical="top"/>
    </xf>
    <xf numFmtId="174" fontId="56" fillId="0" borderId="0" xfId="17" applyNumberFormat="1" applyFont="1" applyFill="1" applyAlignment="1">
      <alignment horizontal="right" vertical="top"/>
    </xf>
    <xf numFmtId="0" fontId="58" fillId="0" borderId="0" xfId="17" applyFont="1" applyBorder="1"/>
    <xf numFmtId="2" fontId="58" fillId="0" borderId="0" xfId="17" applyNumberFormat="1" applyFont="1" applyBorder="1"/>
    <xf numFmtId="49" fontId="59" fillId="0" borderId="0" xfId="19" applyNumberFormat="1" applyFont="1" applyAlignment="1" applyProtection="1">
      <alignment horizontal="center" vertical="top"/>
      <protection locked="0"/>
    </xf>
    <xf numFmtId="0" fontId="56" fillId="0" borderId="0" xfId="19" applyFont="1" applyAlignment="1" applyProtection="1">
      <alignment vertical="top" wrapText="1"/>
      <protection locked="0"/>
    </xf>
    <xf numFmtId="0" fontId="56" fillId="0" borderId="0" xfId="19" applyFont="1" applyAlignment="1" applyProtection="1">
      <alignment horizontal="center" vertical="top" wrapText="1"/>
      <protection locked="0"/>
    </xf>
    <xf numFmtId="4" fontId="56" fillId="0" borderId="0" xfId="19" applyNumberFormat="1" applyFont="1" applyFill="1" applyAlignment="1" applyProtection="1">
      <alignment horizontal="right" vertical="top"/>
      <protection locked="0"/>
    </xf>
    <xf numFmtId="173" fontId="56" fillId="0" borderId="0" xfId="17" applyNumberFormat="1" applyFont="1" applyAlignment="1">
      <alignment horizontal="right" vertical="top"/>
    </xf>
    <xf numFmtId="174" fontId="56" fillId="0" borderId="0" xfId="17" applyNumberFormat="1" applyFont="1" applyAlignment="1">
      <alignment horizontal="right" vertical="top"/>
    </xf>
    <xf numFmtId="175" fontId="56" fillId="0" borderId="0" xfId="20" quotePrefix="1" applyFont="1" applyAlignment="1" applyProtection="1">
      <alignment horizontal="center" vertical="top"/>
      <protection locked="0"/>
    </xf>
    <xf numFmtId="175" fontId="56" fillId="0" borderId="0" xfId="20" applyFont="1" applyAlignment="1">
      <alignment horizontal="justify" vertical="top" wrapText="1"/>
    </xf>
    <xf numFmtId="175" fontId="56" fillId="0" borderId="0" xfId="20" applyFont="1" applyAlignment="1">
      <alignment horizontal="center" vertical="top"/>
    </xf>
    <xf numFmtId="4" fontId="56" fillId="0" borderId="0" xfId="20" applyNumberFormat="1" applyFont="1" applyFill="1" applyAlignment="1">
      <alignment horizontal="right" vertical="top"/>
    </xf>
    <xf numFmtId="176" fontId="56" fillId="0" borderId="0" xfId="20" applyNumberFormat="1" applyFont="1" applyFill="1" applyAlignment="1">
      <alignment horizontal="right" vertical="top"/>
    </xf>
    <xf numFmtId="43" fontId="56" fillId="0" borderId="0" xfId="17" applyNumberFormat="1" applyFont="1" applyAlignment="1">
      <alignment horizontal="right" vertical="top"/>
    </xf>
    <xf numFmtId="175" fontId="58" fillId="0" borderId="0" xfId="20" applyFont="1" applyBorder="1"/>
    <xf numFmtId="0" fontId="59" fillId="0" borderId="0" xfId="19" applyFont="1" applyAlignment="1">
      <alignment horizontal="justify" vertical="top" wrapText="1"/>
    </xf>
    <xf numFmtId="0" fontId="56" fillId="0" borderId="0" xfId="19" applyFont="1" applyAlignment="1">
      <alignment horizontal="center" vertical="top"/>
    </xf>
    <xf numFmtId="4" fontId="56" fillId="0" borderId="0" xfId="19" applyNumberFormat="1" applyFont="1" applyFill="1" applyAlignment="1">
      <alignment horizontal="right" vertical="top"/>
    </xf>
    <xf numFmtId="176" fontId="56" fillId="0" borderId="0" xfId="17" applyNumberFormat="1" applyFont="1" applyBorder="1" applyAlignment="1">
      <alignment horizontal="right" vertical="top"/>
    </xf>
    <xf numFmtId="4" fontId="58" fillId="0" borderId="0" xfId="17" applyNumberFormat="1" applyFont="1" applyBorder="1"/>
    <xf numFmtId="49" fontId="56" fillId="0" borderId="0" xfId="19" applyNumberFormat="1" applyFont="1" applyAlignment="1" applyProtection="1">
      <alignment horizontal="center" vertical="top"/>
      <protection locked="0"/>
    </xf>
    <xf numFmtId="0" fontId="56" fillId="0" borderId="0" xfId="17" applyFont="1" applyAlignment="1">
      <alignment horizontal="left" vertical="top"/>
    </xf>
    <xf numFmtId="3" fontId="56" fillId="0" borderId="0" xfId="17" applyNumberFormat="1" applyFont="1" applyAlignment="1">
      <alignment horizontal="center" vertical="top"/>
    </xf>
    <xf numFmtId="4" fontId="56" fillId="0" borderId="0" xfId="17" applyNumberFormat="1" applyFont="1" applyFill="1" applyBorder="1" applyAlignment="1">
      <alignment horizontal="right" vertical="top"/>
    </xf>
    <xf numFmtId="176" fontId="56" fillId="0" borderId="0" xfId="20" applyNumberFormat="1" applyFont="1" applyBorder="1" applyAlignment="1">
      <alignment horizontal="right" vertical="top"/>
    </xf>
    <xf numFmtId="0" fontId="56" fillId="0" borderId="0" xfId="17" applyFont="1" applyBorder="1" applyAlignment="1">
      <alignment vertical="top" wrapText="1"/>
    </xf>
    <xf numFmtId="177" fontId="60" fillId="0" borderId="0" xfId="21" applyNumberFormat="1" applyFont="1" applyFill="1" applyBorder="1" applyAlignment="1" applyProtection="1">
      <alignment horizontal="left" vertical="top" wrapText="1"/>
    </xf>
    <xf numFmtId="0" fontId="56" fillId="0" borderId="0" xfId="19" applyFont="1" applyAlignment="1">
      <alignment horizontal="justify" vertical="top" wrapText="1"/>
    </xf>
    <xf numFmtId="176" fontId="56" fillId="0" borderId="0" xfId="17" applyNumberFormat="1" applyFont="1" applyAlignment="1">
      <alignment horizontal="right" vertical="top"/>
    </xf>
    <xf numFmtId="0" fontId="56" fillId="0" borderId="0" xfId="19" applyFont="1" applyBorder="1" applyAlignment="1">
      <alignment horizontal="justify" vertical="top" wrapText="1"/>
    </xf>
    <xf numFmtId="0" fontId="56" fillId="0" borderId="0" xfId="19" applyFont="1" applyBorder="1" applyAlignment="1">
      <alignment horizontal="center" vertical="top"/>
    </xf>
    <xf numFmtId="4" fontId="56" fillId="0" borderId="0" xfId="19" applyNumberFormat="1" applyFont="1" applyFill="1" applyBorder="1" applyAlignment="1">
      <alignment horizontal="right" vertical="top"/>
    </xf>
    <xf numFmtId="176" fontId="59" fillId="0" borderId="0" xfId="17" applyNumberFormat="1" applyFont="1" applyAlignment="1">
      <alignment horizontal="right" vertical="top"/>
    </xf>
    <xf numFmtId="43" fontId="56" fillId="0" borderId="0" xfId="17" applyNumberFormat="1" applyFont="1" applyBorder="1" applyAlignment="1">
      <alignment horizontal="right" vertical="top"/>
    </xf>
    <xf numFmtId="0" fontId="56" fillId="0" borderId="17" xfId="17" applyFont="1" applyBorder="1" applyAlignment="1">
      <alignment horizontal="center" vertical="top"/>
    </xf>
    <xf numFmtId="0" fontId="59" fillId="0" borderId="17" xfId="17" applyFont="1" applyBorder="1" applyAlignment="1">
      <alignment horizontal="left" vertical="top"/>
    </xf>
    <xf numFmtId="3" fontId="56" fillId="0" borderId="17" xfId="17" applyNumberFormat="1" applyFont="1" applyBorder="1" applyAlignment="1">
      <alignment horizontal="center" vertical="top"/>
    </xf>
    <xf numFmtId="176" fontId="56" fillId="0" borderId="17" xfId="17" applyNumberFormat="1" applyFont="1" applyBorder="1" applyAlignment="1">
      <alignment horizontal="right" vertical="top"/>
    </xf>
    <xf numFmtId="43" fontId="59" fillId="0" borderId="17" xfId="17" applyNumberFormat="1" applyFont="1" applyBorder="1" applyAlignment="1">
      <alignment horizontal="right" vertical="top"/>
    </xf>
    <xf numFmtId="0" fontId="56" fillId="0" borderId="0" xfId="17" applyFont="1" applyBorder="1" applyAlignment="1">
      <alignment horizontal="center" vertical="top"/>
    </xf>
    <xf numFmtId="0" fontId="59" fillId="0" borderId="0" xfId="17" applyFont="1" applyBorder="1" applyAlignment="1">
      <alignment horizontal="left" vertical="top"/>
    </xf>
    <xf numFmtId="3" fontId="56" fillId="0" borderId="0" xfId="17" applyNumberFormat="1" applyFont="1" applyBorder="1" applyAlignment="1">
      <alignment horizontal="center" vertical="top"/>
    </xf>
    <xf numFmtId="43" fontId="59" fillId="0" borderId="0" xfId="17" applyNumberFormat="1" applyFont="1" applyBorder="1" applyAlignment="1">
      <alignment horizontal="right" vertical="top"/>
    </xf>
    <xf numFmtId="0" fontId="56" fillId="0" borderId="0" xfId="17" applyFont="1" applyAlignment="1">
      <alignment horizontal="center" vertical="top"/>
    </xf>
    <xf numFmtId="176" fontId="56" fillId="0" borderId="0" xfId="17" applyNumberFormat="1" applyFont="1" applyFill="1" applyAlignment="1">
      <alignment horizontal="right" vertical="top"/>
    </xf>
    <xf numFmtId="0" fontId="56" fillId="0" borderId="0" xfId="17" applyFont="1" applyAlignment="1">
      <alignment horizontal="right" vertical="top"/>
    </xf>
    <xf numFmtId="43" fontId="56" fillId="0" borderId="0" xfId="20" applyNumberFormat="1" applyFont="1" applyBorder="1" applyAlignment="1">
      <alignment horizontal="right" vertical="top"/>
    </xf>
    <xf numFmtId="0" fontId="56" fillId="0" borderId="0" xfId="17" applyFont="1" applyAlignment="1">
      <alignment horizontal="left" vertical="top" wrapText="1"/>
    </xf>
    <xf numFmtId="0" fontId="59" fillId="0" borderId="17" xfId="17" applyFont="1" applyFill="1" applyBorder="1" applyAlignment="1">
      <alignment horizontal="left" vertical="top"/>
    </xf>
    <xf numFmtId="3" fontId="56" fillId="0" borderId="17" xfId="17" applyNumberFormat="1" applyFont="1" applyFill="1" applyBorder="1" applyAlignment="1">
      <alignment horizontal="center" vertical="top"/>
    </xf>
    <xf numFmtId="173" fontId="56" fillId="0" borderId="17" xfId="17" applyNumberFormat="1" applyFont="1" applyFill="1" applyBorder="1" applyAlignment="1">
      <alignment horizontal="right" vertical="top"/>
    </xf>
    <xf numFmtId="173" fontId="56" fillId="0" borderId="0" xfId="17" applyNumberFormat="1" applyFont="1" applyBorder="1" applyAlignment="1">
      <alignment horizontal="right" vertical="top"/>
    </xf>
    <xf numFmtId="3" fontId="59" fillId="0" borderId="0" xfId="17" applyNumberFormat="1" applyFont="1" applyBorder="1" applyAlignment="1">
      <alignment horizontal="center" vertical="top"/>
    </xf>
    <xf numFmtId="4" fontId="59" fillId="0" borderId="0" xfId="17" applyNumberFormat="1" applyFont="1" applyFill="1" applyBorder="1" applyAlignment="1">
      <alignment horizontal="right" vertical="top"/>
    </xf>
    <xf numFmtId="173" fontId="59" fillId="0" borderId="0" xfId="17" applyNumberFormat="1" applyFont="1" applyBorder="1" applyAlignment="1">
      <alignment horizontal="right" vertical="top"/>
    </xf>
    <xf numFmtId="0" fontId="59" fillId="0" borderId="34" xfId="17" applyFont="1" applyBorder="1" applyAlignment="1">
      <alignment horizontal="left" vertical="top"/>
    </xf>
    <xf numFmtId="3" fontId="59" fillId="0" borderId="34" xfId="17" applyNumberFormat="1" applyFont="1" applyBorder="1" applyAlignment="1">
      <alignment horizontal="center" vertical="top"/>
    </xf>
    <xf numFmtId="4" fontId="59" fillId="0" borderId="34" xfId="17" applyNumberFormat="1" applyFont="1" applyFill="1" applyBorder="1" applyAlignment="1">
      <alignment horizontal="right" vertical="top"/>
    </xf>
    <xf numFmtId="173" fontId="59" fillId="0" borderId="34" xfId="17" applyNumberFormat="1" applyFont="1" applyBorder="1" applyAlignment="1">
      <alignment horizontal="right" vertical="top"/>
    </xf>
    <xf numFmtId="43" fontId="59" fillId="0" borderId="34" xfId="17" applyNumberFormat="1" applyFont="1" applyBorder="1" applyAlignment="1">
      <alignment horizontal="right" vertical="top"/>
    </xf>
    <xf numFmtId="0" fontId="59" fillId="0" borderId="36" xfId="17" applyFont="1" applyBorder="1" applyAlignment="1">
      <alignment vertical="top"/>
    </xf>
    <xf numFmtId="0" fontId="59" fillId="0" borderId="36" xfId="17" applyFont="1" applyBorder="1" applyAlignment="1">
      <alignment horizontal="center" vertical="top"/>
    </xf>
    <xf numFmtId="43" fontId="59" fillId="0" borderId="36" xfId="17" applyNumberFormat="1" applyFont="1" applyBorder="1" applyAlignment="1">
      <alignment horizontal="right" vertical="top"/>
    </xf>
    <xf numFmtId="0" fontId="56" fillId="0" borderId="37" xfId="17" applyFont="1" applyBorder="1" applyAlignment="1">
      <alignment vertical="top"/>
    </xf>
    <xf numFmtId="0" fontId="56" fillId="0" borderId="37" xfId="17" applyFont="1" applyBorder="1" applyAlignment="1">
      <alignment horizontal="center" vertical="top"/>
    </xf>
    <xf numFmtId="4" fontId="56" fillId="0" borderId="37" xfId="17" applyNumberFormat="1" applyFont="1" applyFill="1" applyBorder="1" applyAlignment="1">
      <alignment horizontal="right" vertical="top"/>
    </xf>
    <xf numFmtId="173" fontId="56" fillId="0" borderId="37" xfId="17" applyNumberFormat="1" applyFont="1" applyBorder="1" applyAlignment="1">
      <alignment horizontal="right" vertical="top"/>
    </xf>
    <xf numFmtId="43" fontId="56" fillId="0" borderId="37" xfId="17" applyNumberFormat="1" applyFont="1" applyBorder="1" applyAlignment="1">
      <alignment horizontal="right" vertical="top"/>
    </xf>
    <xf numFmtId="0" fontId="59" fillId="4" borderId="0" xfId="17" applyFont="1" applyFill="1" applyBorder="1" applyAlignment="1">
      <alignment horizontal="right" vertical="top"/>
    </xf>
    <xf numFmtId="0" fontId="56" fillId="4" borderId="0" xfId="17" applyFont="1" applyFill="1" applyBorder="1" applyAlignment="1">
      <alignment horizontal="center" vertical="top"/>
    </xf>
    <xf numFmtId="43" fontId="59" fillId="4" borderId="0" xfId="17" applyNumberFormat="1" applyFont="1" applyFill="1" applyAlignment="1">
      <alignment horizontal="right" vertical="top"/>
    </xf>
    <xf numFmtId="0" fontId="56" fillId="4" borderId="17" xfId="17" applyFont="1" applyFill="1" applyBorder="1" applyAlignment="1">
      <alignment horizontal="right" vertical="top"/>
    </xf>
    <xf numFmtId="43" fontId="56" fillId="4" borderId="17" xfId="17" applyNumberFormat="1" applyFont="1" applyFill="1" applyBorder="1" applyAlignment="1">
      <alignment horizontal="right" vertical="top"/>
    </xf>
    <xf numFmtId="0" fontId="56" fillId="4" borderId="0" xfId="17" applyFont="1" applyFill="1" applyBorder="1" applyAlignment="1">
      <alignment horizontal="right" vertical="top"/>
    </xf>
    <xf numFmtId="43" fontId="56" fillId="4" borderId="0" xfId="17" applyNumberFormat="1" applyFont="1" applyFill="1" applyAlignment="1">
      <alignment horizontal="right" vertical="top"/>
    </xf>
    <xf numFmtId="0" fontId="56" fillId="0" borderId="0" xfId="17" applyFont="1" applyFill="1" applyBorder="1"/>
    <xf numFmtId="0" fontId="56" fillId="0" borderId="0" xfId="17" applyFont="1" applyFill="1" applyBorder="1" applyAlignment="1">
      <alignment horizontal="center"/>
    </xf>
    <xf numFmtId="4" fontId="56" fillId="0" borderId="0" xfId="17" applyNumberFormat="1" applyFont="1" applyFill="1" applyBorder="1" applyAlignment="1">
      <alignment horizontal="right"/>
    </xf>
    <xf numFmtId="173" fontId="56" fillId="0" borderId="0" xfId="17" applyNumberFormat="1" applyFont="1" applyFill="1" applyBorder="1" applyAlignment="1">
      <alignment horizontal="right"/>
    </xf>
    <xf numFmtId="174" fontId="56" fillId="0" borderId="0" xfId="17" applyNumberFormat="1" applyFont="1" applyFill="1" applyAlignment="1">
      <alignment horizontal="right"/>
    </xf>
    <xf numFmtId="0" fontId="61" fillId="0" borderId="0" xfId="23" applyFont="1" applyAlignment="1"/>
    <xf numFmtId="0" fontId="56" fillId="0" borderId="0" xfId="17" applyFont="1"/>
    <xf numFmtId="0" fontId="59" fillId="0" borderId="0" xfId="17" applyFont="1"/>
    <xf numFmtId="0" fontId="3" fillId="5" borderId="0" xfId="8" applyNumberFormat="1" applyFont="1" applyFill="1" applyAlignment="1" applyProtection="1">
      <alignment horizontal="left" vertical="top" wrapText="1"/>
    </xf>
    <xf numFmtId="0" fontId="2" fillId="0" borderId="0" xfId="0" applyFont="1" applyAlignment="1">
      <alignment horizontal="center"/>
    </xf>
    <xf numFmtId="49" fontId="19" fillId="0" borderId="8" xfId="0" applyNumberFormat="1" applyFont="1" applyBorder="1" applyAlignment="1">
      <alignment horizontal="left" vertical="center"/>
    </xf>
    <xf numFmtId="49" fontId="19" fillId="0" borderId="9" xfId="0" applyNumberFormat="1" applyFont="1" applyBorder="1" applyAlignment="1">
      <alignment horizontal="left" vertical="center"/>
    </xf>
    <xf numFmtId="49" fontId="19" fillId="0" borderId="10" xfId="0" applyNumberFormat="1" applyFont="1" applyBorder="1" applyAlignment="1">
      <alignment horizontal="left" vertical="center"/>
    </xf>
    <xf numFmtId="49" fontId="17" fillId="0" borderId="8" xfId="0" applyNumberFormat="1" applyFont="1" applyBorder="1" applyAlignment="1">
      <alignment horizontal="left" vertical="center"/>
    </xf>
    <xf numFmtId="49" fontId="17" fillId="0" borderId="9" xfId="0" applyNumberFormat="1" applyFont="1" applyBorder="1" applyAlignment="1">
      <alignment horizontal="left" vertical="center"/>
    </xf>
    <xf numFmtId="0" fontId="0" fillId="0" borderId="9" xfId="0" applyFont="1" applyBorder="1" applyAlignment="1">
      <alignment vertical="center"/>
    </xf>
    <xf numFmtId="0" fontId="14" fillId="0" borderId="0" xfId="0" applyFont="1" applyAlignment="1">
      <alignment horizontal="center"/>
    </xf>
    <xf numFmtId="49" fontId="23" fillId="0" borderId="8" xfId="0" applyNumberFormat="1" applyFont="1" applyBorder="1" applyAlignment="1">
      <alignment horizontal="left" vertical="center"/>
    </xf>
    <xf numFmtId="49" fontId="23" fillId="0" borderId="10" xfId="0" applyNumberFormat="1" applyFont="1" applyBorder="1" applyAlignment="1">
      <alignment horizontal="left" vertical="center"/>
    </xf>
    <xf numFmtId="49" fontId="34" fillId="0" borderId="0" xfId="3" applyNumberFormat="1" applyFont="1" applyAlignment="1">
      <alignment horizontal="center"/>
    </xf>
    <xf numFmtId="49" fontId="38" fillId="0" borderId="0" xfId="0" applyNumberFormat="1" applyFont="1" applyAlignment="1">
      <alignment horizontal="center"/>
    </xf>
    <xf numFmtId="0" fontId="56" fillId="0" borderId="0" xfId="17" applyFont="1" applyAlignment="1">
      <alignment horizontal="left" wrapText="1"/>
    </xf>
    <xf numFmtId="174" fontId="59" fillId="0" borderId="0" xfId="17" applyNumberFormat="1" applyFont="1" applyBorder="1" applyAlignment="1">
      <alignment horizontal="right" vertical="top" wrapText="1"/>
    </xf>
    <xf numFmtId="0" fontId="56" fillId="0" borderId="0" xfId="17" applyFont="1" applyBorder="1" applyAlignment="1">
      <alignment horizontal="right" vertical="top" wrapText="1"/>
    </xf>
    <xf numFmtId="174" fontId="59" fillId="0" borderId="36" xfId="17" applyNumberFormat="1" applyFont="1" applyBorder="1" applyAlignment="1">
      <alignment horizontal="right" vertical="top" wrapText="1"/>
    </xf>
    <xf numFmtId="0" fontId="56" fillId="0" borderId="36" xfId="17" applyFont="1" applyBorder="1" applyAlignment="1">
      <alignment horizontal="right" vertical="top" wrapText="1"/>
    </xf>
    <xf numFmtId="174" fontId="59" fillId="4" borderId="0" xfId="17" applyNumberFormat="1" applyFont="1" applyFill="1" applyBorder="1" applyAlignment="1">
      <alignment horizontal="right" vertical="top" wrapText="1"/>
    </xf>
    <xf numFmtId="174" fontId="56" fillId="4" borderId="17" xfId="17" applyNumberFormat="1" applyFont="1" applyFill="1" applyBorder="1" applyAlignment="1">
      <alignment horizontal="right" vertical="top" wrapText="1"/>
    </xf>
    <xf numFmtId="0" fontId="56" fillId="4" borderId="17" xfId="17" applyFont="1" applyFill="1" applyBorder="1" applyAlignment="1">
      <alignment horizontal="right" vertical="top" wrapText="1"/>
    </xf>
    <xf numFmtId="0" fontId="56" fillId="0" borderId="17" xfId="17" applyFont="1" applyBorder="1" applyAlignment="1">
      <alignment horizontal="right" vertical="top" wrapText="1"/>
    </xf>
    <xf numFmtId="174" fontId="56" fillId="4" borderId="0" xfId="17" applyNumberFormat="1" applyFont="1" applyFill="1" applyBorder="1" applyAlignment="1">
      <alignment horizontal="right" vertical="top" wrapText="1"/>
    </xf>
    <xf numFmtId="0" fontId="56" fillId="4" borderId="0" xfId="17" applyFont="1" applyFill="1" applyBorder="1" applyAlignment="1">
      <alignment horizontal="right" vertical="top" wrapText="1"/>
    </xf>
    <xf numFmtId="0" fontId="60" fillId="0" borderId="0" xfId="22" applyFont="1" applyFill="1" applyBorder="1" applyAlignment="1">
      <alignment wrapText="1"/>
    </xf>
    <xf numFmtId="0" fontId="60" fillId="0" borderId="0" xfId="17" applyFont="1" applyFill="1" applyAlignment="1">
      <alignment wrapText="1"/>
    </xf>
    <xf numFmtId="0" fontId="56" fillId="0" borderId="0" xfId="17" applyFont="1" applyAlignment="1">
      <alignment horizontal="left" vertical="top" wrapText="1"/>
    </xf>
    <xf numFmtId="49" fontId="47" fillId="0" borderId="0" xfId="4" applyNumberFormat="1" applyFont="1" applyBorder="1" applyAlignment="1">
      <alignment horizontal="center"/>
    </xf>
    <xf numFmtId="49" fontId="47" fillId="0" borderId="0" xfId="4" applyNumberFormat="1" applyFont="1" applyBorder="1" applyAlignment="1"/>
  </cellXfs>
  <cellStyles count="24">
    <cellStyle name="Navadno" xfId="0" builtinId="0"/>
    <cellStyle name="Navadno 2" xfId="3" xr:uid="{0CFDC6A5-2A7D-416C-8934-FF7E98375FEA}"/>
    <cellStyle name="Navadno 2 2" xfId="22" xr:uid="{2340F04F-7360-46EC-86BD-6189A5359B8D}"/>
    <cellStyle name="Navadno 2 3" xfId="13" xr:uid="{31B6DD6E-F5A8-46CD-AA58-AB77BCAB0705}"/>
    <cellStyle name="Navadno 3" xfId="1" xr:uid="{00000000-0005-0000-0000-000001000000}"/>
    <cellStyle name="Navadno 3 2" xfId="5" xr:uid="{5DBD477D-7F71-4A31-A773-9E16E9BEDA42}"/>
    <cellStyle name="Navadno 3 3" xfId="23" xr:uid="{0641AC17-ABBF-4692-8FE0-A47FEABDFF14}"/>
    <cellStyle name="Navadno 4" xfId="4" xr:uid="{E40B3B67-AA1E-4BA7-A2BC-D289C4B9D672}"/>
    <cellStyle name="Navadno 5" xfId="7" xr:uid="{FA98BEB9-FFBC-4966-BB0A-08DB871B2659}"/>
    <cellStyle name="Navadno 6" xfId="17" xr:uid="{425D1372-B53A-48D9-82E1-02E83CD40708}"/>
    <cellStyle name="Navadno_popis del" xfId="19" xr:uid="{6D4BE5F1-7026-4712-A5C3-A21F812EC181}"/>
    <cellStyle name="Navadno_POPIS_JUHANT (2)" xfId="21" xr:uid="{38F3850E-35A3-41F1-9003-BBA5701E795A}"/>
    <cellStyle name="Navadno_popis-splošno-zun.ured" xfId="11" xr:uid="{16DDA163-C28B-4F77-A602-B01972EF445E}"/>
    <cellStyle name="Normal_SKUPNO" xfId="16" xr:uid="{B8018A36-EA0D-4F9D-9425-460F60B38647}"/>
    <cellStyle name="Valuta 2" xfId="20" xr:uid="{FB811320-FAB7-4330-8E0B-6D27585F8730}"/>
    <cellStyle name="Vejica" xfId="2" builtinId="3"/>
    <cellStyle name="Vejica 2" xfId="6" xr:uid="{BEDA6A16-6398-469F-AA86-9C5181FB4FB4}"/>
    <cellStyle name="Vejica 2 2" xfId="9" xr:uid="{A16D731E-7078-4DFE-A199-E1DD0402D880}"/>
    <cellStyle name="Vejica 2 2 3" xfId="15" xr:uid="{07DF8830-4F71-479C-A9B0-7403E5531B8D}"/>
    <cellStyle name="Vejica 2 3" xfId="12" xr:uid="{E764765B-F36D-4AC4-BC55-A5FFFC6E870B}"/>
    <cellStyle name="Vejica 3" xfId="8" xr:uid="{7167BA02-CEA6-4468-999C-6C62FEA115B6}"/>
    <cellStyle name="Vejica 4" xfId="10" xr:uid="{8E435BA7-B4C6-4E6B-ABBA-281D29EB7FE4}"/>
    <cellStyle name="Vejica 5" xfId="18" xr:uid="{557AA8F0-9863-4CFA-91EE-A63355199589}"/>
    <cellStyle name="Vejica_popis-splošno-zun.ured" xfId="14" xr:uid="{E42AF9AA-ED3D-4F71-91EA-53873906EB83}"/>
  </cellStyles>
  <dxfs count="2">
    <dxf>
      <font>
        <b/>
        <i val="0"/>
        <condense val="0"/>
        <extend val="0"/>
      </font>
      <fill>
        <patternFill>
          <bgColor theme="0" tint="-0.24994659260841701"/>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9"/>
  <sheetViews>
    <sheetView zoomScaleNormal="100" zoomScaleSheetLayoutView="50" workbookViewId="0">
      <selection sqref="A1:G1"/>
    </sheetView>
  </sheetViews>
  <sheetFormatPr defaultColWidth="9.140625" defaultRowHeight="12.75"/>
  <cols>
    <col min="1" max="1" width="4.7109375" style="1" customWidth="1"/>
    <col min="2" max="2" width="9.140625" style="1" customWidth="1"/>
    <col min="3" max="3" width="25.140625" style="1" customWidth="1"/>
    <col min="4" max="4" width="6.140625" style="1" customWidth="1"/>
    <col min="5" max="5" width="9.85546875" style="1" customWidth="1"/>
    <col min="6" max="6" width="13.28515625" style="1" customWidth="1"/>
    <col min="7" max="7" width="17.28515625" style="1" customWidth="1"/>
    <col min="8" max="8" width="21.42578125" style="1" customWidth="1"/>
    <col min="9" max="16384" width="9.140625" style="1"/>
  </cols>
  <sheetData>
    <row r="1" spans="1:7">
      <c r="A1" s="471" t="s">
        <v>639</v>
      </c>
      <c r="B1" s="471"/>
      <c r="C1" s="471"/>
      <c r="D1" s="471"/>
      <c r="E1" s="471"/>
      <c r="F1" s="471"/>
      <c r="G1" s="471"/>
    </row>
    <row r="2" spans="1:7">
      <c r="A2" s="471" t="s">
        <v>498</v>
      </c>
      <c r="B2" s="471"/>
      <c r="C2" s="471"/>
      <c r="D2" s="471"/>
      <c r="E2" s="471"/>
      <c r="F2" s="471"/>
      <c r="G2" s="471"/>
    </row>
    <row r="3" spans="1:7">
      <c r="A3" s="478" t="s">
        <v>501</v>
      </c>
      <c r="B3" s="478"/>
      <c r="C3" s="478"/>
      <c r="D3" s="478"/>
      <c r="E3" s="478"/>
      <c r="F3" s="478"/>
      <c r="G3" s="478"/>
    </row>
    <row r="4" spans="1:7" s="2" customFormat="1" ht="19.899999999999999" customHeight="1">
      <c r="A4" s="104" t="s">
        <v>0</v>
      </c>
      <c r="B4" s="104" t="s">
        <v>1</v>
      </c>
      <c r="C4" s="104" t="s">
        <v>2</v>
      </c>
      <c r="D4" s="104" t="s">
        <v>3</v>
      </c>
      <c r="E4" s="104" t="s">
        <v>4</v>
      </c>
      <c r="F4" s="104" t="s">
        <v>5</v>
      </c>
      <c r="G4" s="104" t="s">
        <v>6</v>
      </c>
    </row>
    <row r="5" spans="1:7" s="3" customFormat="1" ht="13.9" customHeight="1" thickBot="1">
      <c r="A5" s="105"/>
      <c r="B5" s="105"/>
      <c r="C5" s="105"/>
      <c r="D5" s="105"/>
      <c r="E5" s="105"/>
      <c r="F5" s="105"/>
      <c r="G5" s="105"/>
    </row>
    <row r="6" spans="1:7" s="148" customFormat="1" ht="19.899999999999999" customHeight="1" thickBot="1">
      <c r="A6" s="144"/>
      <c r="B6" s="145" t="s">
        <v>7</v>
      </c>
      <c r="C6" s="479" t="s">
        <v>8</v>
      </c>
      <c r="D6" s="480"/>
      <c r="E6" s="119"/>
      <c r="F6" s="146"/>
      <c r="G6" s="147"/>
    </row>
    <row r="7" spans="1:7" s="149" customFormat="1" ht="19.899999999999999" customHeight="1">
      <c r="A7" s="106"/>
      <c r="B7" s="107" t="s">
        <v>71</v>
      </c>
      <c r="C7" s="108" t="s">
        <v>69</v>
      </c>
      <c r="D7" s="109"/>
      <c r="E7" s="110"/>
      <c r="F7" s="111"/>
      <c r="G7" s="112"/>
    </row>
    <row r="8" spans="1:7" s="67" customFormat="1">
      <c r="A8" s="113"/>
      <c r="B8" s="114"/>
      <c r="C8" s="115"/>
      <c r="D8" s="116"/>
      <c r="E8" s="116"/>
      <c r="F8" s="116"/>
      <c r="G8" s="116"/>
    </row>
    <row r="9" spans="1:7" s="67" customFormat="1" ht="51">
      <c r="A9" s="51" t="s">
        <v>9</v>
      </c>
      <c r="B9" s="51" t="s">
        <v>223</v>
      </c>
      <c r="C9" s="55" t="s">
        <v>222</v>
      </c>
      <c r="D9" s="52" t="s">
        <v>10</v>
      </c>
      <c r="E9" s="52">
        <v>0.23</v>
      </c>
      <c r="F9" s="52"/>
      <c r="G9" s="52">
        <f>+F9*E9</f>
        <v>0</v>
      </c>
    </row>
    <row r="10" spans="1:7" s="53" customFormat="1">
      <c r="A10" s="51"/>
      <c r="B10" s="51"/>
      <c r="C10" s="55"/>
      <c r="D10" s="52"/>
      <c r="E10" s="52"/>
      <c r="F10" s="52"/>
      <c r="G10" s="52"/>
    </row>
    <row r="11" spans="1:7" s="61" customFormat="1" ht="30">
      <c r="A11" s="58"/>
      <c r="B11" s="58" t="s">
        <v>70</v>
      </c>
      <c r="C11" s="59" t="s">
        <v>109</v>
      </c>
      <c r="D11" s="60"/>
      <c r="E11" s="60"/>
      <c r="F11" s="60"/>
      <c r="G11" s="60"/>
    </row>
    <row r="12" spans="1:7" s="61" customFormat="1" ht="15">
      <c r="A12" s="58"/>
      <c r="B12" s="58"/>
      <c r="C12" s="59"/>
      <c r="D12" s="60"/>
      <c r="E12" s="60"/>
      <c r="F12" s="60"/>
      <c r="G12" s="60"/>
    </row>
    <row r="13" spans="1:7" s="53" customFormat="1" ht="42" customHeight="1">
      <c r="A13" s="51" t="s">
        <v>11</v>
      </c>
      <c r="B13" s="51" t="s">
        <v>108</v>
      </c>
      <c r="C13" s="55" t="s">
        <v>224</v>
      </c>
      <c r="D13" s="52" t="s">
        <v>15</v>
      </c>
      <c r="E13" s="52">
        <v>184</v>
      </c>
      <c r="F13" s="52"/>
      <c r="G13" s="52">
        <f>+F13*E13</f>
        <v>0</v>
      </c>
    </row>
    <row r="14" spans="1:7" s="53" customFormat="1">
      <c r="A14" s="51"/>
      <c r="B14" s="51"/>
      <c r="C14" s="55"/>
      <c r="D14" s="52"/>
      <c r="E14" s="52"/>
      <c r="F14" s="52"/>
      <c r="G14" s="52"/>
    </row>
    <row r="15" spans="1:7" s="53" customFormat="1" ht="52.5" customHeight="1">
      <c r="A15" s="51" t="s">
        <v>13</v>
      </c>
      <c r="B15" s="51" t="s">
        <v>226</v>
      </c>
      <c r="C15" s="55" t="s">
        <v>225</v>
      </c>
      <c r="D15" s="52" t="s">
        <v>15</v>
      </c>
      <c r="E15" s="52">
        <v>57</v>
      </c>
      <c r="F15" s="52"/>
      <c r="G15" s="52">
        <f>+F15*E15</f>
        <v>0</v>
      </c>
    </row>
    <row r="16" spans="1:7" s="53" customFormat="1">
      <c r="A16" s="51"/>
      <c r="B16" s="51"/>
      <c r="C16" s="55"/>
      <c r="D16" s="52"/>
      <c r="E16" s="52"/>
      <c r="F16" s="52"/>
      <c r="G16" s="52"/>
    </row>
    <row r="17" spans="1:7" s="53" customFormat="1" ht="25.5">
      <c r="A17" s="51" t="s">
        <v>14</v>
      </c>
      <c r="B17" s="51" t="s">
        <v>110</v>
      </c>
      <c r="C17" s="55" t="s">
        <v>111</v>
      </c>
      <c r="D17" s="52" t="s">
        <v>12</v>
      </c>
      <c r="E17" s="52">
        <v>9</v>
      </c>
      <c r="F17" s="52"/>
      <c r="G17" s="52">
        <f>+F17*E17</f>
        <v>0</v>
      </c>
    </row>
    <row r="18" spans="1:7" s="53" customFormat="1" ht="38.25">
      <c r="A18" s="51"/>
      <c r="B18" s="51"/>
      <c r="C18" s="117" t="s">
        <v>282</v>
      </c>
      <c r="D18" s="52"/>
      <c r="E18" s="52"/>
      <c r="F18" s="52"/>
      <c r="G18" s="52"/>
    </row>
    <row r="19" spans="1:7" s="53" customFormat="1">
      <c r="A19" s="51"/>
      <c r="B19" s="51"/>
      <c r="C19" s="55"/>
      <c r="D19" s="52"/>
      <c r="E19" s="52"/>
      <c r="F19" s="52"/>
      <c r="G19" s="52"/>
    </row>
    <row r="20" spans="1:7" s="53" customFormat="1" ht="30" customHeight="1">
      <c r="A20" s="51" t="s">
        <v>16</v>
      </c>
      <c r="B20" s="51" t="s">
        <v>229</v>
      </c>
      <c r="C20" s="55" t="s">
        <v>230</v>
      </c>
      <c r="D20" s="52" t="s">
        <v>231</v>
      </c>
      <c r="E20" s="52">
        <v>108</v>
      </c>
      <c r="F20" s="52"/>
      <c r="G20" s="52">
        <f>+F20*E20</f>
        <v>0</v>
      </c>
    </row>
    <row r="21" spans="1:7" s="53" customFormat="1">
      <c r="A21" s="51"/>
      <c r="B21" s="51"/>
      <c r="C21" s="55"/>
      <c r="D21" s="52"/>
      <c r="E21" s="52"/>
      <c r="F21" s="52"/>
      <c r="G21" s="52"/>
    </row>
    <row r="22" spans="1:7" s="53" customFormat="1" ht="25.5">
      <c r="A22" s="51" t="s">
        <v>29</v>
      </c>
      <c r="B22" s="51" t="s">
        <v>112</v>
      </c>
      <c r="C22" s="55" t="s">
        <v>48</v>
      </c>
      <c r="D22" s="52" t="s">
        <v>12</v>
      </c>
      <c r="E22" s="52">
        <v>8</v>
      </c>
      <c r="F22" s="52"/>
      <c r="G22" s="52">
        <f>+F22*E22</f>
        <v>0</v>
      </c>
    </row>
    <row r="23" spans="1:7" s="53" customFormat="1">
      <c r="A23" s="51"/>
      <c r="B23" s="51"/>
      <c r="C23" s="55"/>
      <c r="D23" s="52"/>
      <c r="E23" s="52"/>
      <c r="F23" s="52"/>
      <c r="G23" s="52"/>
    </row>
    <row r="24" spans="1:7" s="53" customFormat="1">
      <c r="A24" s="51" t="s">
        <v>30</v>
      </c>
      <c r="B24" s="51" t="s">
        <v>227</v>
      </c>
      <c r="C24" s="55" t="s">
        <v>228</v>
      </c>
      <c r="D24" s="52" t="s">
        <v>12</v>
      </c>
      <c r="E24" s="52">
        <v>2</v>
      </c>
      <c r="F24" s="52"/>
      <c r="G24" s="52">
        <f>+F24*E24</f>
        <v>0</v>
      </c>
    </row>
    <row r="25" spans="1:7" s="53" customFormat="1" ht="38.25">
      <c r="A25" s="51"/>
      <c r="B25" s="51"/>
      <c r="C25" s="117" t="s">
        <v>284</v>
      </c>
      <c r="D25" s="52"/>
      <c r="E25" s="52"/>
      <c r="F25" s="52"/>
      <c r="G25" s="52"/>
    </row>
    <row r="26" spans="1:7" s="53" customFormat="1">
      <c r="A26" s="51"/>
      <c r="B26" s="51"/>
      <c r="C26" s="117"/>
      <c r="D26" s="52"/>
      <c r="E26" s="52"/>
      <c r="F26" s="52"/>
      <c r="G26" s="52"/>
    </row>
    <row r="27" spans="1:7" s="53" customFormat="1" ht="38.25">
      <c r="A27" s="51" t="s">
        <v>38</v>
      </c>
      <c r="B27" s="51" t="s">
        <v>158</v>
      </c>
      <c r="C27" s="55" t="s">
        <v>157</v>
      </c>
      <c r="D27" s="52" t="s">
        <v>12</v>
      </c>
      <c r="E27" s="52">
        <v>2</v>
      </c>
      <c r="F27" s="52"/>
      <c r="G27" s="52">
        <f>+F27*E27</f>
        <v>0</v>
      </c>
    </row>
    <row r="28" spans="1:7" s="53" customFormat="1" ht="25.5">
      <c r="A28" s="51"/>
      <c r="B28" s="51"/>
      <c r="C28" s="117" t="s">
        <v>283</v>
      </c>
      <c r="D28" s="52"/>
      <c r="E28" s="52"/>
      <c r="F28" s="52"/>
      <c r="G28" s="52"/>
    </row>
    <row r="29" spans="1:7" s="53" customFormat="1">
      <c r="A29" s="51"/>
      <c r="B29" s="51"/>
      <c r="C29" s="55"/>
      <c r="D29" s="52"/>
      <c r="E29" s="52"/>
      <c r="F29" s="52"/>
      <c r="G29" s="52"/>
    </row>
    <row r="30" spans="1:7" s="53" customFormat="1" ht="25.5">
      <c r="A30" s="51" t="s">
        <v>57</v>
      </c>
      <c r="B30" s="51" t="s">
        <v>232</v>
      </c>
      <c r="C30" s="55" t="s">
        <v>233</v>
      </c>
      <c r="D30" s="52" t="s">
        <v>15</v>
      </c>
      <c r="E30" s="52">
        <v>9.6</v>
      </c>
      <c r="F30" s="52"/>
      <c r="G30" s="52">
        <f>+F30*E30</f>
        <v>0</v>
      </c>
    </row>
    <row r="31" spans="1:7" s="53" customFormat="1" ht="27.75" customHeight="1">
      <c r="A31" s="51"/>
      <c r="B31" s="51"/>
      <c r="C31" s="117" t="s">
        <v>234</v>
      </c>
      <c r="D31" s="52"/>
      <c r="E31" s="52"/>
      <c r="F31" s="52"/>
      <c r="G31" s="52"/>
    </row>
    <row r="32" spans="1:7" s="53" customFormat="1">
      <c r="A32" s="51"/>
      <c r="B32" s="51"/>
      <c r="C32" s="55"/>
      <c r="D32" s="52"/>
      <c r="E32" s="52"/>
      <c r="F32" s="52"/>
      <c r="G32" s="52"/>
    </row>
    <row r="33" spans="1:7" s="53" customFormat="1" ht="78.75" customHeight="1">
      <c r="A33" s="51" t="s">
        <v>40</v>
      </c>
      <c r="B33" s="51" t="s">
        <v>148</v>
      </c>
      <c r="C33" s="55" t="s">
        <v>156</v>
      </c>
      <c r="D33" s="52" t="s">
        <v>15</v>
      </c>
      <c r="E33" s="52">
        <f>92.6+168</f>
        <v>260.60000000000002</v>
      </c>
      <c r="F33" s="52"/>
      <c r="G33" s="52">
        <f>+F33*E33</f>
        <v>0</v>
      </c>
    </row>
    <row r="34" spans="1:7" s="53" customFormat="1" ht="52.5" customHeight="1">
      <c r="A34" s="51"/>
      <c r="B34" s="51"/>
      <c r="C34" s="117" t="s">
        <v>235</v>
      </c>
      <c r="D34" s="52"/>
      <c r="E34" s="52"/>
      <c r="F34" s="52"/>
      <c r="G34" s="52"/>
    </row>
    <row r="35" spans="1:7" s="53" customFormat="1">
      <c r="A35" s="51"/>
      <c r="B35" s="51"/>
      <c r="C35" s="55"/>
      <c r="D35" s="52"/>
      <c r="E35" s="52"/>
      <c r="F35" s="52"/>
      <c r="G35" s="52"/>
    </row>
    <row r="36" spans="1:7" s="53" customFormat="1" ht="79.5" customHeight="1">
      <c r="A36" s="51" t="s">
        <v>39</v>
      </c>
      <c r="B36" s="51" t="s">
        <v>149</v>
      </c>
      <c r="C36" s="55" t="s">
        <v>236</v>
      </c>
      <c r="D36" s="52" t="s">
        <v>15</v>
      </c>
      <c r="E36" s="52">
        <v>1612.34</v>
      </c>
      <c r="F36" s="52"/>
      <c r="G36" s="52">
        <f>+F36*E36</f>
        <v>0</v>
      </c>
    </row>
    <row r="37" spans="1:7" s="53" customFormat="1">
      <c r="A37" s="51"/>
      <c r="B37" s="51"/>
      <c r="C37" s="55"/>
      <c r="D37" s="52"/>
      <c r="E37" s="52"/>
      <c r="F37" s="52"/>
      <c r="G37" s="52"/>
    </row>
    <row r="38" spans="1:7" s="53" customFormat="1" ht="37.5" customHeight="1">
      <c r="A38" s="51" t="s">
        <v>58</v>
      </c>
      <c r="B38" s="51" t="s">
        <v>199</v>
      </c>
      <c r="C38" s="55" t="s">
        <v>198</v>
      </c>
      <c r="D38" s="52" t="s">
        <v>15</v>
      </c>
      <c r="E38" s="52">
        <v>80.5</v>
      </c>
      <c r="F38" s="52"/>
      <c r="G38" s="52">
        <f>+F38*E38</f>
        <v>0</v>
      </c>
    </row>
    <row r="39" spans="1:7" s="53" customFormat="1">
      <c r="A39" s="51"/>
      <c r="B39" s="51"/>
      <c r="C39" s="55"/>
      <c r="D39" s="52"/>
      <c r="E39" s="52"/>
      <c r="F39" s="52"/>
      <c r="G39" s="52"/>
    </row>
    <row r="40" spans="1:7" s="53" customFormat="1" ht="38.25">
      <c r="A40" s="51" t="s">
        <v>115</v>
      </c>
      <c r="B40" s="51" t="s">
        <v>146</v>
      </c>
      <c r="C40" s="55" t="s">
        <v>147</v>
      </c>
      <c r="D40" s="52" t="s">
        <v>46</v>
      </c>
      <c r="E40" s="52">
        <v>9.1999999999999993</v>
      </c>
      <c r="F40" s="52"/>
      <c r="G40" s="52">
        <f>+F40*E40</f>
        <v>0</v>
      </c>
    </row>
    <row r="41" spans="1:7" s="53" customFormat="1">
      <c r="A41" s="51"/>
      <c r="B41" s="51"/>
      <c r="C41" s="55"/>
      <c r="D41" s="52"/>
      <c r="E41" s="52"/>
      <c r="F41" s="52"/>
      <c r="G41" s="52"/>
    </row>
    <row r="42" spans="1:7" s="53" customFormat="1" ht="37.5" customHeight="1">
      <c r="A42" s="51" t="s">
        <v>59</v>
      </c>
      <c r="B42" s="51" t="s">
        <v>113</v>
      </c>
      <c r="C42" s="55" t="s">
        <v>62</v>
      </c>
      <c r="D42" s="52" t="s">
        <v>46</v>
      </c>
      <c r="E42" s="52">
        <v>16.399999999999999</v>
      </c>
      <c r="F42" s="52"/>
      <c r="G42" s="52">
        <f>E42*F42</f>
        <v>0</v>
      </c>
    </row>
    <row r="43" spans="1:7" s="53" customFormat="1">
      <c r="A43" s="51"/>
      <c r="B43" s="51"/>
      <c r="C43" s="55"/>
      <c r="D43" s="52"/>
      <c r="E43" s="52"/>
      <c r="F43" s="52"/>
      <c r="G43" s="52"/>
    </row>
    <row r="44" spans="1:7" s="53" customFormat="1" ht="78" customHeight="1">
      <c r="A44" s="51" t="s">
        <v>60</v>
      </c>
      <c r="B44" s="51" t="s">
        <v>150</v>
      </c>
      <c r="C44" s="55" t="s">
        <v>151</v>
      </c>
      <c r="D44" s="52" t="s">
        <v>46</v>
      </c>
      <c r="E44" s="52">
        <v>96.5</v>
      </c>
      <c r="F44" s="52"/>
      <c r="G44" s="52">
        <f>E44*F44</f>
        <v>0</v>
      </c>
    </row>
    <row r="45" spans="1:7" s="53" customFormat="1">
      <c r="A45" s="51"/>
      <c r="B45" s="51"/>
      <c r="C45" s="55"/>
      <c r="D45" s="52"/>
      <c r="E45" s="52"/>
      <c r="F45" s="52"/>
      <c r="G45" s="52"/>
    </row>
    <row r="46" spans="1:7" s="53" customFormat="1" ht="78.75" customHeight="1">
      <c r="A46" s="51" t="s">
        <v>41</v>
      </c>
      <c r="B46" s="51" t="s">
        <v>153</v>
      </c>
      <c r="C46" s="55" t="s">
        <v>152</v>
      </c>
      <c r="D46" s="52" t="s">
        <v>46</v>
      </c>
      <c r="E46" s="52">
        <v>27.6</v>
      </c>
      <c r="F46" s="52"/>
      <c r="G46" s="52">
        <f>E46*F46</f>
        <v>0</v>
      </c>
    </row>
    <row r="47" spans="1:7" s="53" customFormat="1">
      <c r="A47" s="51"/>
      <c r="B47" s="51"/>
      <c r="C47" s="55"/>
      <c r="D47" s="52"/>
      <c r="E47" s="52"/>
      <c r="F47" s="52"/>
      <c r="G47" s="52"/>
    </row>
    <row r="48" spans="1:7" s="53" customFormat="1" ht="90.75" customHeight="1">
      <c r="A48" s="51" t="s">
        <v>61</v>
      </c>
      <c r="B48" s="51" t="s">
        <v>114</v>
      </c>
      <c r="C48" s="55" t="s">
        <v>63</v>
      </c>
      <c r="D48" s="52" t="s">
        <v>12</v>
      </c>
      <c r="E48" s="52">
        <v>1</v>
      </c>
      <c r="F48" s="52"/>
      <c r="G48" s="52">
        <f>E48*F48</f>
        <v>0</v>
      </c>
    </row>
    <row r="49" spans="1:7" s="53" customFormat="1">
      <c r="A49" s="51"/>
      <c r="B49" s="51"/>
      <c r="C49" s="55"/>
      <c r="D49" s="52"/>
      <c r="E49" s="52"/>
      <c r="F49" s="52"/>
      <c r="G49" s="52"/>
    </row>
    <row r="50" spans="1:7" s="53" customFormat="1" ht="27" customHeight="1">
      <c r="A50" s="51" t="s">
        <v>61</v>
      </c>
      <c r="B50" s="51" t="s">
        <v>291</v>
      </c>
      <c r="C50" s="55" t="s">
        <v>292</v>
      </c>
      <c r="D50" s="52" t="s">
        <v>20</v>
      </c>
      <c r="E50" s="52">
        <v>0.9</v>
      </c>
      <c r="F50" s="52"/>
      <c r="G50" s="52">
        <f>E50*F50</f>
        <v>0</v>
      </c>
    </row>
    <row r="51" spans="1:7" s="53" customFormat="1" ht="25.5">
      <c r="A51" s="51"/>
      <c r="B51" s="51"/>
      <c r="C51" s="117" t="s">
        <v>293</v>
      </c>
      <c r="D51" s="52"/>
      <c r="E51" s="52"/>
      <c r="F51" s="52"/>
      <c r="G51" s="52"/>
    </row>
    <row r="52" spans="1:7" s="53" customFormat="1">
      <c r="A52" s="51"/>
      <c r="B52" s="51"/>
      <c r="C52" s="117"/>
      <c r="D52" s="52"/>
      <c r="E52" s="52"/>
      <c r="F52" s="52"/>
      <c r="G52" s="52"/>
    </row>
    <row r="53" spans="1:7" s="53" customFormat="1">
      <c r="A53" s="51" t="s">
        <v>61</v>
      </c>
      <c r="B53" s="51" t="s">
        <v>335</v>
      </c>
      <c r="C53" s="252" t="s">
        <v>625</v>
      </c>
      <c r="D53" s="52"/>
      <c r="E53" s="52"/>
      <c r="F53" s="52"/>
      <c r="G53" s="52"/>
    </row>
    <row r="54" spans="1:7" s="53" customFormat="1">
      <c r="A54" s="51"/>
      <c r="B54" s="51"/>
      <c r="C54" s="252" t="s">
        <v>626</v>
      </c>
      <c r="D54" s="52"/>
      <c r="E54" s="52"/>
      <c r="F54" s="52"/>
      <c r="G54" s="52"/>
    </row>
    <row r="55" spans="1:7" s="53" customFormat="1">
      <c r="A55" s="51"/>
      <c r="B55" s="51"/>
      <c r="C55" s="252" t="s">
        <v>627</v>
      </c>
      <c r="D55" s="52" t="s">
        <v>12</v>
      </c>
      <c r="E55" s="52">
        <v>3</v>
      </c>
      <c r="F55" s="52"/>
      <c r="G55" s="52">
        <f>E55*F55</f>
        <v>0</v>
      </c>
    </row>
    <row r="56" spans="1:7" s="53" customFormat="1">
      <c r="A56" s="51"/>
      <c r="B56" s="51"/>
      <c r="C56" s="55"/>
      <c r="D56" s="52"/>
      <c r="E56" s="52"/>
      <c r="F56" s="52"/>
      <c r="G56" s="52"/>
    </row>
    <row r="57" spans="1:7" s="53" customFormat="1" ht="102">
      <c r="A57" s="51" t="s">
        <v>65</v>
      </c>
      <c r="B57" s="51" t="s">
        <v>154</v>
      </c>
      <c r="C57" s="55" t="s">
        <v>68</v>
      </c>
      <c r="D57" s="52" t="s">
        <v>12</v>
      </c>
      <c r="E57" s="52">
        <v>1</v>
      </c>
      <c r="F57" s="52"/>
      <c r="G57" s="52">
        <f>E57*F57</f>
        <v>0</v>
      </c>
    </row>
    <row r="58" spans="1:7" s="53" customFormat="1">
      <c r="A58" s="51"/>
      <c r="B58" s="51"/>
      <c r="C58" s="55"/>
      <c r="D58" s="52"/>
      <c r="E58" s="52"/>
      <c r="F58" s="52"/>
      <c r="G58" s="52"/>
    </row>
    <row r="59" spans="1:7" s="53" customFormat="1" ht="102">
      <c r="A59" s="51" t="s">
        <v>67</v>
      </c>
      <c r="B59" s="51" t="s">
        <v>155</v>
      </c>
      <c r="C59" s="55" t="s">
        <v>64</v>
      </c>
      <c r="D59" s="52" t="s">
        <v>12</v>
      </c>
      <c r="E59" s="52">
        <v>1</v>
      </c>
      <c r="F59" s="52"/>
      <c r="G59" s="52">
        <f>E59*F59</f>
        <v>0</v>
      </c>
    </row>
    <row r="60" spans="1:7" s="53" customFormat="1">
      <c r="A60" s="51"/>
      <c r="B60" s="51"/>
      <c r="C60" s="55"/>
      <c r="D60" s="52"/>
      <c r="E60" s="52"/>
      <c r="F60" s="52"/>
      <c r="G60" s="52"/>
    </row>
    <row r="61" spans="1:7" s="53" customFormat="1" ht="38.25">
      <c r="A61" s="51" t="s">
        <v>116</v>
      </c>
      <c r="B61" s="51" t="s">
        <v>202</v>
      </c>
      <c r="C61" s="55" t="s">
        <v>203</v>
      </c>
      <c r="D61" s="52" t="s">
        <v>12</v>
      </c>
      <c r="E61" s="52">
        <v>1</v>
      </c>
      <c r="F61" s="52"/>
      <c r="G61" s="52">
        <f>E61*F61</f>
        <v>0</v>
      </c>
    </row>
    <row r="62" spans="1:7" ht="13.5" thickBot="1">
      <c r="A62" s="113"/>
      <c r="B62" s="113"/>
      <c r="C62" s="118"/>
      <c r="D62" s="116"/>
      <c r="E62" s="116"/>
      <c r="F62" s="116"/>
      <c r="G62" s="116"/>
    </row>
    <row r="63" spans="1:7" ht="13.5" thickBot="1">
      <c r="A63" s="63"/>
      <c r="B63" s="64" t="s">
        <v>7</v>
      </c>
      <c r="C63" s="475" t="s">
        <v>17</v>
      </c>
      <c r="D63" s="476"/>
      <c r="E63" s="87"/>
      <c r="F63" s="65"/>
      <c r="G63" s="66">
        <f>SUM(G9:G62)</f>
        <v>0</v>
      </c>
    </row>
    <row r="64" spans="1:7" ht="13.5" thickBot="1">
      <c r="A64" s="68"/>
      <c r="B64" s="69"/>
      <c r="C64" s="70"/>
      <c r="D64" s="71"/>
      <c r="E64" s="71"/>
      <c r="F64" s="71"/>
      <c r="G64" s="71"/>
    </row>
    <row r="65" spans="1:7" ht="16.5" thickBot="1">
      <c r="A65" s="72"/>
      <c r="B65" s="73" t="s">
        <v>18</v>
      </c>
      <c r="C65" s="472" t="s">
        <v>19</v>
      </c>
      <c r="D65" s="474"/>
      <c r="E65" s="119"/>
      <c r="F65" s="75"/>
      <c r="G65" s="76"/>
    </row>
    <row r="66" spans="1:7" s="7" customFormat="1" ht="19.899999999999999" customHeight="1">
      <c r="A66" s="96"/>
      <c r="B66" s="77" t="s">
        <v>72</v>
      </c>
      <c r="C66" s="120" t="s">
        <v>73</v>
      </c>
      <c r="D66" s="78"/>
      <c r="E66" s="79"/>
      <c r="F66" s="80"/>
      <c r="G66" s="81"/>
    </row>
    <row r="67" spans="1:7">
      <c r="A67" s="150"/>
      <c r="B67" s="150"/>
      <c r="C67" s="151"/>
      <c r="D67" s="152"/>
      <c r="E67" s="152"/>
      <c r="F67" s="152"/>
      <c r="G67" s="152"/>
    </row>
    <row r="68" spans="1:7" s="5" customFormat="1" ht="40.5" customHeight="1">
      <c r="A68" s="153" t="s">
        <v>9</v>
      </c>
      <c r="B68" s="153" t="s">
        <v>160</v>
      </c>
      <c r="C68" s="154" t="s">
        <v>159</v>
      </c>
      <c r="D68" s="155" t="s">
        <v>20</v>
      </c>
      <c r="E68" s="155">
        <v>155.4</v>
      </c>
      <c r="F68" s="155"/>
      <c r="G68" s="155">
        <f>+F68*E68</f>
        <v>0</v>
      </c>
    </row>
    <row r="69" spans="1:7" s="53" customFormat="1">
      <c r="A69" s="51"/>
      <c r="B69" s="51"/>
      <c r="C69" s="55"/>
      <c r="D69" s="52"/>
      <c r="E69" s="52"/>
      <c r="F69" s="52"/>
      <c r="G69" s="52"/>
    </row>
    <row r="70" spans="1:7" s="53" customFormat="1" ht="40.5" customHeight="1">
      <c r="A70" s="51" t="s">
        <v>11</v>
      </c>
      <c r="B70" s="51" t="s">
        <v>166</v>
      </c>
      <c r="C70" s="55" t="s">
        <v>165</v>
      </c>
      <c r="D70" s="52" t="s">
        <v>20</v>
      </c>
      <c r="E70" s="52">
        <v>382.14</v>
      </c>
      <c r="F70" s="52"/>
      <c r="G70" s="52">
        <f>+F70*E70</f>
        <v>0</v>
      </c>
    </row>
    <row r="71" spans="1:7" s="53" customFormat="1">
      <c r="A71" s="51"/>
      <c r="B71" s="51"/>
      <c r="C71" s="55"/>
      <c r="D71" s="52"/>
      <c r="E71" s="52"/>
      <c r="F71" s="52"/>
      <c r="G71" s="52"/>
    </row>
    <row r="72" spans="1:7" s="53" customFormat="1" ht="38.25">
      <c r="A72" s="51" t="s">
        <v>13</v>
      </c>
      <c r="B72" s="51" t="s">
        <v>285</v>
      </c>
      <c r="C72" s="55" t="s">
        <v>286</v>
      </c>
      <c r="D72" s="52" t="s">
        <v>20</v>
      </c>
      <c r="E72" s="52">
        <v>877.18</v>
      </c>
      <c r="F72" s="52"/>
      <c r="G72" s="52">
        <f>+F72*E72</f>
        <v>0</v>
      </c>
    </row>
    <row r="73" spans="1:7" s="130" customFormat="1" ht="38.25">
      <c r="A73" s="127"/>
      <c r="B73" s="127"/>
      <c r="C73" s="117" t="s">
        <v>287</v>
      </c>
      <c r="D73" s="129"/>
      <c r="E73" s="129"/>
      <c r="F73" s="129"/>
      <c r="G73" s="129"/>
    </row>
    <row r="74" spans="1:7" s="53" customFormat="1">
      <c r="A74" s="51"/>
      <c r="B74" s="51"/>
      <c r="C74" s="117"/>
      <c r="D74" s="52"/>
      <c r="E74" s="52"/>
      <c r="F74" s="52"/>
      <c r="G74" s="52"/>
    </row>
    <row r="75" spans="1:7" s="53" customFormat="1" ht="38.25">
      <c r="A75" s="51" t="s">
        <v>14</v>
      </c>
      <c r="B75" s="51" t="s">
        <v>288</v>
      </c>
      <c r="C75" s="55" t="s">
        <v>289</v>
      </c>
      <c r="D75" s="52" t="s">
        <v>20</v>
      </c>
      <c r="E75" s="52">
        <v>1152.75</v>
      </c>
      <c r="F75" s="52"/>
      <c r="G75" s="52">
        <f>+F75*E75</f>
        <v>0</v>
      </c>
    </row>
    <row r="76" spans="1:7" s="53" customFormat="1">
      <c r="A76" s="51"/>
      <c r="B76" s="51"/>
      <c r="C76" s="55"/>
      <c r="D76" s="52"/>
      <c r="E76" s="52"/>
      <c r="F76" s="52"/>
      <c r="G76" s="52"/>
    </row>
    <row r="77" spans="1:7" s="53" customFormat="1" ht="38.25">
      <c r="A77" s="51" t="s">
        <v>16</v>
      </c>
      <c r="B77" s="51" t="s">
        <v>162</v>
      </c>
      <c r="C77" s="55" t="s">
        <v>161</v>
      </c>
      <c r="D77" s="52" t="s">
        <v>20</v>
      </c>
      <c r="E77" s="52">
        <v>768.41</v>
      </c>
      <c r="F77" s="52"/>
      <c r="G77" s="52">
        <f>+F77*E77</f>
        <v>0</v>
      </c>
    </row>
    <row r="78" spans="1:7" s="130" customFormat="1">
      <c r="A78" s="127"/>
      <c r="B78" s="127"/>
      <c r="C78" s="128"/>
      <c r="D78" s="129"/>
      <c r="E78" s="129"/>
      <c r="F78" s="129"/>
      <c r="G78" s="129"/>
    </row>
    <row r="79" spans="1:7" s="53" customFormat="1" ht="89.25">
      <c r="A79" s="51" t="s">
        <v>29</v>
      </c>
      <c r="B79" s="51" t="s">
        <v>164</v>
      </c>
      <c r="C79" s="187" t="s">
        <v>163</v>
      </c>
      <c r="D79" s="52" t="s">
        <v>20</v>
      </c>
      <c r="E79" s="52">
        <v>32.6</v>
      </c>
      <c r="F79" s="52"/>
      <c r="G79" s="52">
        <f>+F79*E79</f>
        <v>0</v>
      </c>
    </row>
    <row r="80" spans="1:7" s="53" customFormat="1" ht="38.25">
      <c r="A80" s="51"/>
      <c r="B80" s="51"/>
      <c r="C80" s="117" t="s">
        <v>316</v>
      </c>
      <c r="D80" s="52"/>
      <c r="E80" s="52"/>
      <c r="F80" s="52"/>
      <c r="G80" s="52"/>
    </row>
    <row r="81" spans="1:7" s="5" customFormat="1">
      <c r="A81" s="51"/>
      <c r="B81" s="51"/>
      <c r="C81" s="55"/>
      <c r="D81" s="52"/>
      <c r="E81" s="52"/>
      <c r="F81" s="52"/>
      <c r="G81" s="52"/>
    </row>
    <row r="82" spans="1:7" s="6" customFormat="1" ht="15">
      <c r="A82" s="58"/>
      <c r="B82" s="58" t="s">
        <v>76</v>
      </c>
      <c r="C82" s="59" t="s">
        <v>75</v>
      </c>
      <c r="D82" s="60"/>
      <c r="E82" s="60"/>
      <c r="F82" s="60"/>
      <c r="G82" s="60"/>
    </row>
    <row r="83" spans="1:7" s="5" customFormat="1">
      <c r="A83" s="51"/>
      <c r="B83" s="51"/>
      <c r="C83" s="55"/>
      <c r="D83" s="52"/>
      <c r="E83" s="52"/>
      <c r="F83" s="52"/>
      <c r="G83" s="52"/>
    </row>
    <row r="84" spans="1:7" s="53" customFormat="1" ht="39.75" customHeight="1">
      <c r="A84" s="51" t="s">
        <v>30</v>
      </c>
      <c r="B84" s="51" t="s">
        <v>167</v>
      </c>
      <c r="C84" s="55" t="s">
        <v>49</v>
      </c>
      <c r="D84" s="52" t="s">
        <v>15</v>
      </c>
      <c r="E84" s="52">
        <f>2983.32-2054.61</f>
        <v>928.71</v>
      </c>
      <c r="F84" s="52"/>
      <c r="G84" s="52">
        <f>+F84*E84</f>
        <v>0</v>
      </c>
    </row>
    <row r="85" spans="1:7" s="53" customFormat="1">
      <c r="A85" s="51"/>
      <c r="B85" s="51"/>
      <c r="C85" s="55"/>
      <c r="D85" s="52"/>
      <c r="E85" s="52"/>
      <c r="F85" s="52"/>
      <c r="G85" s="52"/>
    </row>
    <row r="86" spans="1:7" s="53" customFormat="1" ht="39.75" customHeight="1">
      <c r="A86" s="51" t="s">
        <v>38</v>
      </c>
      <c r="B86" s="51" t="s">
        <v>200</v>
      </c>
      <c r="C86" s="55" t="s">
        <v>201</v>
      </c>
      <c r="D86" s="52" t="s">
        <v>15</v>
      </c>
      <c r="E86" s="52">
        <f>2983.32-928.71</f>
        <v>2054.61</v>
      </c>
      <c r="F86" s="52"/>
      <c r="G86" s="52">
        <f>+F86*E86</f>
        <v>0</v>
      </c>
    </row>
    <row r="87" spans="1:7" s="5" customFormat="1">
      <c r="A87" s="51"/>
      <c r="B87" s="51"/>
      <c r="C87" s="55"/>
      <c r="D87" s="52"/>
      <c r="E87" s="52"/>
      <c r="F87" s="52"/>
      <c r="G87" s="52"/>
    </row>
    <row r="88" spans="1:7" s="6" customFormat="1" ht="30">
      <c r="A88" s="58"/>
      <c r="B88" s="58" t="s">
        <v>78</v>
      </c>
      <c r="C88" s="59" t="s">
        <v>79</v>
      </c>
      <c r="D88" s="60"/>
      <c r="E88" s="60"/>
      <c r="F88" s="60"/>
      <c r="G88" s="60"/>
    </row>
    <row r="89" spans="1:7" s="61" customFormat="1" ht="15">
      <c r="A89" s="58"/>
      <c r="B89" s="58"/>
      <c r="C89" s="59"/>
      <c r="D89" s="60"/>
      <c r="E89" s="60"/>
      <c r="F89" s="60"/>
      <c r="G89" s="60"/>
    </row>
    <row r="90" spans="1:7" s="53" customFormat="1" ht="38.25">
      <c r="A90" s="51" t="s">
        <v>57</v>
      </c>
      <c r="B90" s="51" t="s">
        <v>180</v>
      </c>
      <c r="C90" s="55" t="s">
        <v>179</v>
      </c>
      <c r="D90" s="52" t="s">
        <v>20</v>
      </c>
      <c r="E90" s="52">
        <v>32.57</v>
      </c>
      <c r="F90" s="52"/>
      <c r="G90" s="52">
        <f>+F90*E90</f>
        <v>0</v>
      </c>
    </row>
    <row r="91" spans="1:7" s="5" customFormat="1">
      <c r="A91" s="51"/>
      <c r="B91" s="51"/>
      <c r="C91" s="55"/>
      <c r="D91" s="52"/>
      <c r="E91" s="52"/>
      <c r="F91" s="52"/>
      <c r="G91" s="52"/>
    </row>
    <row r="92" spans="1:7" s="6" customFormat="1" ht="15">
      <c r="A92" s="58"/>
      <c r="B92" s="58" t="s">
        <v>77</v>
      </c>
      <c r="C92" s="59" t="s">
        <v>290</v>
      </c>
      <c r="D92" s="60"/>
      <c r="E92" s="60"/>
      <c r="F92" s="60"/>
      <c r="G92" s="60"/>
    </row>
    <row r="93" spans="1:7" s="5" customFormat="1">
      <c r="A93" s="51"/>
      <c r="B93" s="51"/>
      <c r="C93" s="55"/>
      <c r="D93" s="52"/>
      <c r="E93" s="52"/>
      <c r="F93" s="52"/>
      <c r="G93" s="52"/>
    </row>
    <row r="94" spans="1:7" s="53" customFormat="1" ht="38.25">
      <c r="A94" s="51" t="s">
        <v>40</v>
      </c>
      <c r="B94" s="51" t="s">
        <v>178</v>
      </c>
      <c r="C94" s="55" t="s">
        <v>177</v>
      </c>
      <c r="D94" s="52" t="s">
        <v>20</v>
      </c>
      <c r="E94" s="52">
        <v>877.18</v>
      </c>
      <c r="F94" s="52"/>
      <c r="G94" s="52">
        <f>+F94*E94</f>
        <v>0</v>
      </c>
    </row>
    <row r="95" spans="1:7" s="53" customFormat="1">
      <c r="A95" s="51"/>
      <c r="B95" s="51"/>
      <c r="C95" s="55"/>
      <c r="D95" s="52"/>
      <c r="E95" s="52"/>
      <c r="F95" s="52"/>
      <c r="G95" s="52"/>
    </row>
    <row r="96" spans="1:7" s="53" customFormat="1" ht="51">
      <c r="A96" s="51" t="s">
        <v>58</v>
      </c>
      <c r="B96" s="51" t="s">
        <v>175</v>
      </c>
      <c r="C96" s="55" t="s">
        <v>317</v>
      </c>
      <c r="D96" s="52" t="s">
        <v>20</v>
      </c>
      <c r="E96" s="52">
        <v>1108.71</v>
      </c>
      <c r="F96" s="52"/>
      <c r="G96" s="52">
        <f>+F96*E96</f>
        <v>0</v>
      </c>
    </row>
    <row r="97" spans="1:7" s="53" customFormat="1" ht="51">
      <c r="A97" s="51"/>
      <c r="B97" s="51"/>
      <c r="C97" s="57" t="s">
        <v>318</v>
      </c>
      <c r="D97" s="52"/>
      <c r="E97" s="52"/>
      <c r="F97" s="52"/>
      <c r="G97" s="52"/>
    </row>
    <row r="98" spans="1:7" s="130" customFormat="1">
      <c r="A98" s="127"/>
      <c r="B98" s="127"/>
      <c r="C98" s="128"/>
      <c r="D98" s="129"/>
      <c r="E98" s="129"/>
      <c r="F98" s="129"/>
      <c r="G98" s="129"/>
    </row>
    <row r="99" spans="1:7" s="6" customFormat="1" ht="15">
      <c r="A99" s="58"/>
      <c r="B99" s="58" t="s">
        <v>80</v>
      </c>
      <c r="C99" s="59" t="s">
        <v>81</v>
      </c>
      <c r="D99" s="60"/>
      <c r="E99" s="60"/>
      <c r="F99" s="60"/>
      <c r="G99" s="60"/>
    </row>
    <row r="100" spans="1:7" s="53" customFormat="1">
      <c r="A100" s="51"/>
      <c r="B100" s="51"/>
      <c r="C100" s="55"/>
      <c r="D100" s="52"/>
      <c r="E100" s="52"/>
      <c r="F100" s="52"/>
      <c r="G100" s="52"/>
    </row>
    <row r="101" spans="1:7" s="53" customFormat="1" ht="38.25">
      <c r="A101" s="51" t="s">
        <v>115</v>
      </c>
      <c r="B101" s="51" t="s">
        <v>176</v>
      </c>
      <c r="C101" s="55" t="s">
        <v>66</v>
      </c>
      <c r="D101" s="52" t="s">
        <v>15</v>
      </c>
      <c r="E101" s="52">
        <v>1036</v>
      </c>
      <c r="F101" s="52"/>
      <c r="G101" s="52">
        <f>+F101*E101</f>
        <v>0</v>
      </c>
    </row>
    <row r="102" spans="1:7" s="5" customFormat="1">
      <c r="A102" s="51"/>
      <c r="B102" s="51"/>
      <c r="C102" s="55"/>
      <c r="D102" s="52"/>
      <c r="E102" s="52"/>
      <c r="F102" s="52"/>
      <c r="G102" s="52"/>
    </row>
    <row r="103" spans="1:7" s="6" customFormat="1" ht="30">
      <c r="A103" s="58"/>
      <c r="B103" s="58" t="s">
        <v>82</v>
      </c>
      <c r="C103" s="59" t="s">
        <v>83</v>
      </c>
      <c r="D103" s="60"/>
      <c r="E103" s="60"/>
      <c r="F103" s="60"/>
      <c r="G103" s="60"/>
    </row>
    <row r="104" spans="1:7" s="5" customFormat="1">
      <c r="A104" s="51"/>
      <c r="B104" s="51"/>
      <c r="C104" s="55"/>
      <c r="D104" s="52"/>
      <c r="E104" s="52"/>
      <c r="F104" s="52"/>
      <c r="G104" s="52"/>
    </row>
    <row r="105" spans="1:7" s="53" customFormat="1" ht="27.75" customHeight="1">
      <c r="A105" s="51" t="s">
        <v>59</v>
      </c>
      <c r="B105" s="51" t="s">
        <v>169</v>
      </c>
      <c r="C105" s="55" t="s">
        <v>168</v>
      </c>
      <c r="D105" s="52" t="s">
        <v>170</v>
      </c>
      <c r="E105" s="52">
        <v>4204.62</v>
      </c>
      <c r="F105" s="52"/>
      <c r="G105" s="52">
        <f>+F105*E105</f>
        <v>0</v>
      </c>
    </row>
    <row r="106" spans="1:7" s="53" customFormat="1" ht="77.25" customHeight="1">
      <c r="A106" s="51"/>
      <c r="B106" s="51"/>
      <c r="C106" s="57" t="s">
        <v>320</v>
      </c>
      <c r="D106" s="52"/>
      <c r="E106" s="52"/>
      <c r="F106" s="52"/>
      <c r="G106" s="52"/>
    </row>
    <row r="107" spans="1:7" s="53" customFormat="1">
      <c r="A107" s="51"/>
      <c r="B107" s="51"/>
      <c r="C107" s="55"/>
      <c r="D107" s="52"/>
      <c r="E107" s="52"/>
      <c r="F107" s="52"/>
      <c r="G107" s="52"/>
    </row>
    <row r="108" spans="1:7" s="53" customFormat="1" ht="40.5" customHeight="1">
      <c r="A108" s="51" t="s">
        <v>60</v>
      </c>
      <c r="B108" s="51" t="s">
        <v>172</v>
      </c>
      <c r="C108" s="55" t="s">
        <v>171</v>
      </c>
      <c r="D108" s="52" t="s">
        <v>20</v>
      </c>
      <c r="E108" s="52">
        <v>382.14</v>
      </c>
      <c r="F108" s="52"/>
      <c r="G108" s="52">
        <f>+F108*E108</f>
        <v>0</v>
      </c>
    </row>
    <row r="109" spans="1:7" s="53" customFormat="1">
      <c r="A109" s="51"/>
      <c r="B109" s="51"/>
      <c r="C109" s="55"/>
      <c r="D109" s="52"/>
      <c r="E109" s="52"/>
      <c r="F109" s="52"/>
      <c r="G109" s="52"/>
    </row>
    <row r="110" spans="1:7" s="53" customFormat="1" ht="40.5" customHeight="1">
      <c r="A110" s="51" t="s">
        <v>41</v>
      </c>
      <c r="B110" s="51" t="s">
        <v>173</v>
      </c>
      <c r="C110" s="55" t="s">
        <v>174</v>
      </c>
      <c r="D110" s="52" t="s">
        <v>20</v>
      </c>
      <c r="E110" s="52">
        <v>768.41</v>
      </c>
      <c r="F110" s="52"/>
      <c r="G110" s="52">
        <f>+F110*E110</f>
        <v>0</v>
      </c>
    </row>
    <row r="111" spans="1:7" s="53" customFormat="1">
      <c r="A111" s="51"/>
      <c r="B111" s="51"/>
      <c r="C111" s="55"/>
      <c r="D111" s="52"/>
      <c r="E111" s="52"/>
      <c r="F111" s="52"/>
      <c r="G111" s="52"/>
    </row>
    <row r="112" spans="1:7" s="53" customFormat="1" ht="40.5" customHeight="1">
      <c r="A112" s="51" t="s">
        <v>323</v>
      </c>
      <c r="B112" s="51" t="s">
        <v>321</v>
      </c>
      <c r="C112" s="55" t="s">
        <v>322</v>
      </c>
      <c r="D112" s="52" t="s">
        <v>20</v>
      </c>
      <c r="E112" s="52">
        <f>1152.75+32.57</f>
        <v>1185.32</v>
      </c>
      <c r="F112" s="52"/>
      <c r="G112" s="52">
        <f>+F112*E112</f>
        <v>0</v>
      </c>
    </row>
    <row r="113" spans="1:7" s="53" customFormat="1" ht="40.5" customHeight="1">
      <c r="A113" s="51"/>
      <c r="B113" s="51"/>
      <c r="C113" s="57" t="s">
        <v>319</v>
      </c>
      <c r="D113" s="52"/>
      <c r="E113" s="52"/>
      <c r="F113" s="52"/>
      <c r="G113" s="52"/>
    </row>
    <row r="114" spans="1:7" s="53" customFormat="1">
      <c r="A114" s="51"/>
      <c r="B114" s="51"/>
      <c r="C114" s="55"/>
      <c r="D114" s="52"/>
      <c r="E114" s="52"/>
      <c r="F114" s="52"/>
      <c r="G114" s="52"/>
    </row>
    <row r="115" spans="1:7" s="53" customFormat="1" ht="27" customHeight="1">
      <c r="A115" s="51" t="s">
        <v>65</v>
      </c>
      <c r="B115" s="51" t="s">
        <v>193</v>
      </c>
      <c r="C115" s="55" t="s">
        <v>194</v>
      </c>
      <c r="D115" s="52" t="s">
        <v>195</v>
      </c>
      <c r="E115" s="52">
        <v>331.73</v>
      </c>
      <c r="F115" s="52"/>
      <c r="G115" s="52">
        <f>ROUND(E115*F115,2)</f>
        <v>0</v>
      </c>
    </row>
    <row r="116" spans="1:7" s="61" customFormat="1" ht="38.25">
      <c r="A116" s="58"/>
      <c r="B116" s="58"/>
      <c r="C116" s="57" t="s">
        <v>315</v>
      </c>
      <c r="D116" s="60"/>
      <c r="E116" s="60"/>
      <c r="F116" s="60"/>
      <c r="G116" s="60"/>
    </row>
    <row r="117" spans="1:7" s="53" customFormat="1">
      <c r="A117" s="51"/>
      <c r="B117" s="51"/>
      <c r="C117" s="55"/>
      <c r="D117" s="52"/>
      <c r="E117" s="52"/>
      <c r="F117" s="52"/>
      <c r="G117" s="52"/>
    </row>
    <row r="118" spans="1:7" s="53" customFormat="1" ht="40.5" customHeight="1">
      <c r="A118" s="51" t="s">
        <v>67</v>
      </c>
      <c r="B118" s="51" t="s">
        <v>196</v>
      </c>
      <c r="C118" s="55" t="s">
        <v>197</v>
      </c>
      <c r="D118" s="52" t="s">
        <v>195</v>
      </c>
      <c r="E118" s="52">
        <v>28</v>
      </c>
      <c r="F118" s="52"/>
      <c r="G118" s="52">
        <f>ROUND(E118*F118,2)</f>
        <v>0</v>
      </c>
    </row>
    <row r="119" spans="1:7" s="61" customFormat="1" ht="51">
      <c r="A119" s="58"/>
      <c r="B119" s="58"/>
      <c r="C119" s="57" t="s">
        <v>628</v>
      </c>
      <c r="D119" s="60"/>
      <c r="E119" s="60"/>
      <c r="F119" s="60"/>
      <c r="G119" s="60"/>
    </row>
    <row r="120" spans="1:7" s="54" customFormat="1" ht="13.5" thickBot="1">
      <c r="A120" s="51"/>
      <c r="B120" s="51"/>
      <c r="C120" s="55"/>
      <c r="D120" s="52"/>
      <c r="E120" s="52"/>
      <c r="F120" s="52"/>
      <c r="G120" s="52"/>
    </row>
    <row r="121" spans="1:7" ht="13.5" thickBot="1">
      <c r="A121" s="63"/>
      <c r="B121" s="64" t="s">
        <v>18</v>
      </c>
      <c r="C121" s="475" t="s">
        <v>34</v>
      </c>
      <c r="D121" s="476"/>
      <c r="E121" s="87"/>
      <c r="F121" s="65"/>
      <c r="G121" s="66">
        <f>SUM(G67:G120)</f>
        <v>0</v>
      </c>
    </row>
    <row r="122" spans="1:7" ht="13.5" thickBot="1">
      <c r="A122" s="68"/>
      <c r="B122" s="69"/>
      <c r="C122" s="70"/>
      <c r="D122" s="71"/>
      <c r="E122" s="71"/>
      <c r="F122" s="71"/>
      <c r="G122" s="71"/>
    </row>
    <row r="123" spans="1:7" ht="16.5" thickBot="1">
      <c r="A123" s="72"/>
      <c r="B123" s="73" t="s">
        <v>21</v>
      </c>
      <c r="C123" s="472" t="s">
        <v>36</v>
      </c>
      <c r="D123" s="474"/>
      <c r="E123" s="74"/>
      <c r="F123" s="75"/>
      <c r="G123" s="76"/>
    </row>
    <row r="124" spans="1:7" s="7" customFormat="1" ht="19.899999999999999" customHeight="1">
      <c r="A124" s="96"/>
      <c r="B124" s="77" t="s">
        <v>74</v>
      </c>
      <c r="C124" s="120" t="s">
        <v>84</v>
      </c>
      <c r="D124" s="78"/>
      <c r="E124" s="79"/>
      <c r="F124" s="80"/>
      <c r="G124" s="81"/>
    </row>
    <row r="125" spans="1:7" s="4" customFormat="1" ht="19.899999999999999" customHeight="1">
      <c r="A125" s="156"/>
      <c r="B125" s="157"/>
      <c r="C125" s="158"/>
      <c r="D125" s="159"/>
      <c r="E125" s="158"/>
      <c r="F125" s="160"/>
      <c r="G125" s="161"/>
    </row>
    <row r="126" spans="1:7" s="5" customFormat="1" ht="51">
      <c r="A126" s="153" t="s">
        <v>9</v>
      </c>
      <c r="B126" s="153" t="s">
        <v>237</v>
      </c>
      <c r="C126" s="154" t="s">
        <v>238</v>
      </c>
      <c r="D126" s="155" t="s">
        <v>20</v>
      </c>
      <c r="E126" s="155">
        <v>187.65</v>
      </c>
      <c r="F126" s="162"/>
      <c r="G126" s="155">
        <f>+F126*E126</f>
        <v>0</v>
      </c>
    </row>
    <row r="127" spans="1:7" s="5" customFormat="1" ht="38.25">
      <c r="A127" s="153"/>
      <c r="B127" s="153"/>
      <c r="C127" s="163" t="s">
        <v>294</v>
      </c>
      <c r="D127" s="155"/>
      <c r="E127" s="155"/>
      <c r="F127" s="162"/>
      <c r="G127" s="155"/>
    </row>
    <row r="128" spans="1:7" s="5" customFormat="1">
      <c r="A128" s="153"/>
      <c r="B128" s="153"/>
      <c r="C128" s="154"/>
      <c r="D128" s="155"/>
      <c r="E128" s="155"/>
      <c r="F128" s="162"/>
      <c r="G128" s="155"/>
    </row>
    <row r="129" spans="1:7" s="5" customFormat="1" ht="51">
      <c r="A129" s="153" t="s">
        <v>11</v>
      </c>
      <c r="B129" s="153" t="s">
        <v>181</v>
      </c>
      <c r="C129" s="154" t="s">
        <v>50</v>
      </c>
      <c r="D129" s="155" t="s">
        <v>20</v>
      </c>
      <c r="E129" s="155">
        <v>697.41</v>
      </c>
      <c r="F129" s="162"/>
      <c r="G129" s="155">
        <f>+F129*E129</f>
        <v>0</v>
      </c>
    </row>
    <row r="130" spans="1:7" s="5" customFormat="1" ht="39" customHeight="1">
      <c r="A130" s="153"/>
      <c r="B130" s="153"/>
      <c r="C130" s="163" t="s">
        <v>295</v>
      </c>
      <c r="D130" s="155"/>
      <c r="E130" s="155"/>
      <c r="F130" s="162"/>
      <c r="G130" s="155"/>
    </row>
    <row r="131" spans="1:7" s="5" customFormat="1">
      <c r="A131" s="153"/>
      <c r="B131" s="153"/>
      <c r="C131" s="154"/>
      <c r="D131" s="155"/>
      <c r="E131" s="155"/>
      <c r="F131" s="162"/>
      <c r="G131" s="155"/>
    </row>
    <row r="132" spans="1:7" s="5" customFormat="1" ht="50.25" customHeight="1">
      <c r="A132" s="153" t="s">
        <v>13</v>
      </c>
      <c r="B132" s="153" t="s">
        <v>242</v>
      </c>
      <c r="C132" s="154" t="s">
        <v>244</v>
      </c>
      <c r="D132" s="155" t="s">
        <v>15</v>
      </c>
      <c r="E132" s="155">
        <v>98.94</v>
      </c>
      <c r="F132" s="155"/>
      <c r="G132" s="155">
        <f>+F132*E132</f>
        <v>0</v>
      </c>
    </row>
    <row r="133" spans="1:7" s="6" customFormat="1" ht="25.5">
      <c r="A133" s="164"/>
      <c r="B133" s="164"/>
      <c r="C133" s="163" t="s">
        <v>243</v>
      </c>
      <c r="D133" s="165"/>
      <c r="E133" s="165"/>
      <c r="F133" s="165"/>
      <c r="G133" s="165"/>
    </row>
    <row r="134" spans="1:7" s="5" customFormat="1">
      <c r="A134" s="153"/>
      <c r="B134" s="153"/>
      <c r="C134" s="154"/>
      <c r="D134" s="155"/>
      <c r="E134" s="155"/>
      <c r="F134" s="162"/>
      <c r="G134" s="155"/>
    </row>
    <row r="135" spans="1:7" s="5" customFormat="1" ht="50.25" customHeight="1">
      <c r="A135" s="153" t="s">
        <v>14</v>
      </c>
      <c r="B135" s="153" t="s">
        <v>239</v>
      </c>
      <c r="C135" s="154" t="s">
        <v>240</v>
      </c>
      <c r="D135" s="155" t="s">
        <v>15</v>
      </c>
      <c r="E135" s="155">
        <v>1574.74</v>
      </c>
      <c r="F135" s="155"/>
      <c r="G135" s="155">
        <f>+F135*E135</f>
        <v>0</v>
      </c>
    </row>
    <row r="136" spans="1:7" s="6" customFormat="1" ht="25.5">
      <c r="A136" s="164"/>
      <c r="B136" s="164"/>
      <c r="C136" s="163" t="s">
        <v>241</v>
      </c>
      <c r="D136" s="165"/>
      <c r="E136" s="165"/>
      <c r="F136" s="165"/>
      <c r="G136" s="165"/>
    </row>
    <row r="137" spans="1:7" s="140" customFormat="1" ht="15">
      <c r="A137" s="137"/>
      <c r="B137" s="137"/>
      <c r="C137" s="138"/>
      <c r="D137" s="139"/>
      <c r="E137" s="139"/>
      <c r="F137" s="141"/>
      <c r="G137" s="139"/>
    </row>
    <row r="138" spans="1:7" s="61" customFormat="1" ht="15">
      <c r="A138" s="58"/>
      <c r="B138" s="58" t="s">
        <v>85</v>
      </c>
      <c r="C138" s="59" t="s">
        <v>86</v>
      </c>
      <c r="D138" s="60"/>
      <c r="E138" s="60"/>
      <c r="F138" s="60"/>
      <c r="G138" s="60"/>
    </row>
    <row r="139" spans="1:7" s="53" customFormat="1">
      <c r="A139" s="51"/>
      <c r="B139" s="51"/>
      <c r="C139" s="55"/>
      <c r="D139" s="52"/>
      <c r="E139" s="52"/>
      <c r="F139" s="52"/>
      <c r="G139" s="52"/>
    </row>
    <row r="140" spans="1:7" s="5" customFormat="1" ht="51" customHeight="1">
      <c r="A140" s="153" t="s">
        <v>16</v>
      </c>
      <c r="B140" s="153" t="s">
        <v>204</v>
      </c>
      <c r="C140" s="154" t="s">
        <v>205</v>
      </c>
      <c r="D140" s="155" t="s">
        <v>15</v>
      </c>
      <c r="E140" s="155">
        <v>717.52</v>
      </c>
      <c r="F140" s="155"/>
      <c r="G140" s="155">
        <f>+F140*E140</f>
        <v>0</v>
      </c>
    </row>
    <row r="141" spans="1:7" s="6" customFormat="1" ht="41.25" customHeight="1">
      <c r="A141" s="164"/>
      <c r="B141" s="164"/>
      <c r="C141" s="163" t="s">
        <v>245</v>
      </c>
      <c r="D141" s="165"/>
      <c r="E141" s="165"/>
      <c r="F141" s="165"/>
      <c r="G141" s="165"/>
    </row>
    <row r="142" spans="1:7" s="5" customFormat="1">
      <c r="A142" s="153"/>
      <c r="B142" s="153"/>
      <c r="C142" s="154"/>
      <c r="D142" s="155"/>
      <c r="E142" s="155"/>
      <c r="F142" s="155"/>
      <c r="G142" s="155"/>
    </row>
    <row r="143" spans="1:7" s="5" customFormat="1" ht="51">
      <c r="A143" s="153" t="s">
        <v>29</v>
      </c>
      <c r="B143" s="153" t="s">
        <v>182</v>
      </c>
      <c r="C143" s="154" t="s">
        <v>246</v>
      </c>
      <c r="D143" s="155" t="s">
        <v>15</v>
      </c>
      <c r="E143" s="155">
        <f>1574+98.94</f>
        <v>1672.94</v>
      </c>
      <c r="F143" s="162"/>
      <c r="G143" s="155">
        <f>+F143*E143</f>
        <v>0</v>
      </c>
    </row>
    <row r="144" spans="1:7" s="6" customFormat="1" ht="42.75" customHeight="1">
      <c r="A144" s="164"/>
      <c r="B144" s="164"/>
      <c r="C144" s="163" t="s">
        <v>247</v>
      </c>
      <c r="D144" s="165"/>
      <c r="E144" s="165"/>
      <c r="F144" s="165"/>
      <c r="G144" s="165"/>
    </row>
    <row r="145" spans="1:7" s="5" customFormat="1">
      <c r="A145" s="153"/>
      <c r="B145" s="153"/>
      <c r="C145" s="154"/>
      <c r="D145" s="155"/>
      <c r="E145" s="155"/>
      <c r="F145" s="155"/>
      <c r="G145" s="155"/>
    </row>
    <row r="146" spans="1:7" s="5" customFormat="1" ht="38.25">
      <c r="A146" s="153" t="s">
        <v>30</v>
      </c>
      <c r="B146" s="153" t="s">
        <v>213</v>
      </c>
      <c r="C146" s="154" t="s">
        <v>214</v>
      </c>
      <c r="D146" s="155" t="s">
        <v>15</v>
      </c>
      <c r="E146" s="155">
        <v>2503.12</v>
      </c>
      <c r="F146" s="162"/>
      <c r="G146" s="155">
        <f>+F146*E146</f>
        <v>0</v>
      </c>
    </row>
    <row r="147" spans="1:7" s="5" customFormat="1">
      <c r="A147" s="153"/>
      <c r="B147" s="153"/>
      <c r="C147" s="154"/>
      <c r="D147" s="155"/>
      <c r="E147" s="155"/>
      <c r="F147" s="162"/>
      <c r="G147" s="155"/>
    </row>
    <row r="148" spans="1:7" s="5" customFormat="1" ht="52.5" customHeight="1">
      <c r="A148" s="153" t="s">
        <v>38</v>
      </c>
      <c r="B148" s="153" t="s">
        <v>207</v>
      </c>
      <c r="C148" s="154" t="s">
        <v>206</v>
      </c>
      <c r="D148" s="155" t="s">
        <v>15</v>
      </c>
      <c r="E148" s="155">
        <v>80.5</v>
      </c>
      <c r="F148" s="162"/>
      <c r="G148" s="155">
        <f>+F148*E148</f>
        <v>0</v>
      </c>
    </row>
    <row r="149" spans="1:7" s="61" customFormat="1" ht="15">
      <c r="A149" s="58"/>
      <c r="B149" s="58"/>
      <c r="C149" s="59"/>
      <c r="D149" s="60"/>
      <c r="E149" s="60"/>
      <c r="F149" s="62"/>
      <c r="G149" s="60"/>
    </row>
    <row r="150" spans="1:7" s="61" customFormat="1" ht="15">
      <c r="A150" s="58"/>
      <c r="B150" s="58" t="s">
        <v>87</v>
      </c>
      <c r="C150" s="59" t="s">
        <v>88</v>
      </c>
      <c r="D150" s="60"/>
      <c r="E150" s="60"/>
      <c r="F150" s="60"/>
      <c r="G150" s="60"/>
    </row>
    <row r="151" spans="1:7" s="6" customFormat="1" ht="15">
      <c r="A151" s="164"/>
      <c r="B151" s="164"/>
      <c r="C151" s="166"/>
      <c r="D151" s="165"/>
      <c r="E151" s="165"/>
      <c r="F151" s="167"/>
      <c r="G151" s="165"/>
    </row>
    <row r="152" spans="1:7" s="5" customFormat="1" ht="53.25" customHeight="1">
      <c r="A152" s="153" t="s">
        <v>57</v>
      </c>
      <c r="B152" s="153" t="s">
        <v>185</v>
      </c>
      <c r="C152" s="154" t="s">
        <v>184</v>
      </c>
      <c r="D152" s="155" t="s">
        <v>46</v>
      </c>
      <c r="E152" s="155">
        <v>22.3</v>
      </c>
      <c r="F152" s="162"/>
      <c r="G152" s="155">
        <f>+F152*E152</f>
        <v>0</v>
      </c>
    </row>
    <row r="153" spans="1:7" s="5" customFormat="1" ht="26.25" customHeight="1">
      <c r="A153" s="153"/>
      <c r="B153" s="153"/>
      <c r="C153" s="163" t="s">
        <v>248</v>
      </c>
      <c r="D153" s="155"/>
      <c r="E153" s="155"/>
      <c r="F153" s="162"/>
      <c r="G153" s="155"/>
    </row>
    <row r="154" spans="1:7" s="5" customFormat="1">
      <c r="A154" s="153"/>
      <c r="B154" s="153"/>
      <c r="C154" s="154"/>
      <c r="D154" s="155"/>
      <c r="E154" s="155"/>
      <c r="F154" s="162"/>
      <c r="G154" s="155"/>
    </row>
    <row r="155" spans="1:7" s="5" customFormat="1" ht="51" customHeight="1">
      <c r="A155" s="153" t="s">
        <v>40</v>
      </c>
      <c r="B155" s="153" t="s">
        <v>183</v>
      </c>
      <c r="C155" s="154" t="s">
        <v>51</v>
      </c>
      <c r="D155" s="155" t="s">
        <v>46</v>
      </c>
      <c r="E155" s="155">
        <v>94.6</v>
      </c>
      <c r="F155" s="162"/>
      <c r="G155" s="155">
        <f>+F155*E155</f>
        <v>0</v>
      </c>
    </row>
    <row r="156" spans="1:7" s="5" customFormat="1">
      <c r="A156" s="153"/>
      <c r="B156" s="153"/>
      <c r="C156" s="154"/>
      <c r="D156" s="155"/>
      <c r="E156" s="155"/>
      <c r="F156" s="162"/>
      <c r="G156" s="155"/>
    </row>
    <row r="157" spans="1:7" s="6" customFormat="1" ht="15">
      <c r="A157" s="164"/>
      <c r="B157" s="164" t="s">
        <v>89</v>
      </c>
      <c r="C157" s="166" t="s">
        <v>90</v>
      </c>
      <c r="D157" s="165"/>
      <c r="E157" s="165"/>
      <c r="F157" s="165"/>
      <c r="G157" s="165"/>
    </row>
    <row r="158" spans="1:7" s="53" customFormat="1">
      <c r="A158" s="51"/>
      <c r="B158" s="51"/>
      <c r="C158" s="55"/>
      <c r="D158" s="52"/>
      <c r="E158" s="52"/>
      <c r="F158" s="56"/>
      <c r="G158" s="52"/>
    </row>
    <row r="159" spans="1:7" s="5" customFormat="1" ht="27.75" customHeight="1">
      <c r="A159" s="153" t="s">
        <v>39</v>
      </c>
      <c r="B159" s="153" t="s">
        <v>187</v>
      </c>
      <c r="C159" s="154" t="s">
        <v>186</v>
      </c>
      <c r="D159" s="155" t="s">
        <v>20</v>
      </c>
      <c r="E159" s="155">
        <v>5.0999999999999996</v>
      </c>
      <c r="F159" s="162"/>
      <c r="G159" s="155">
        <f>+F159*E159</f>
        <v>0</v>
      </c>
    </row>
    <row r="160" spans="1:7" s="5" customFormat="1" ht="27.75" customHeight="1">
      <c r="A160" s="153"/>
      <c r="B160" s="153"/>
      <c r="C160" s="163" t="s">
        <v>249</v>
      </c>
      <c r="D160" s="155"/>
      <c r="E160" s="155"/>
      <c r="F160" s="162"/>
      <c r="G160" s="155"/>
    </row>
    <row r="161" spans="1:7" s="5" customFormat="1">
      <c r="A161" s="153"/>
      <c r="B161" s="153"/>
      <c r="C161" s="154"/>
      <c r="D161" s="155"/>
      <c r="E161" s="155"/>
      <c r="F161" s="162"/>
      <c r="G161" s="155"/>
    </row>
    <row r="162" spans="1:7" s="5" customFormat="1" ht="42.75" customHeight="1">
      <c r="A162" s="153" t="s">
        <v>58</v>
      </c>
      <c r="B162" s="153" t="s">
        <v>250</v>
      </c>
      <c r="C162" s="154" t="s">
        <v>251</v>
      </c>
      <c r="D162" s="155" t="s">
        <v>20</v>
      </c>
      <c r="E162" s="155">
        <v>19.7</v>
      </c>
      <c r="F162" s="162"/>
      <c r="G162" s="155">
        <f>+F162*E162</f>
        <v>0</v>
      </c>
    </row>
    <row r="163" spans="1:7" s="5" customFormat="1" ht="39" customHeight="1">
      <c r="A163" s="153"/>
      <c r="B163" s="153"/>
      <c r="C163" s="163" t="s">
        <v>252</v>
      </c>
      <c r="D163" s="155"/>
      <c r="E163" s="155"/>
      <c r="F163" s="162"/>
      <c r="G163" s="155"/>
    </row>
    <row r="164" spans="1:7" s="5" customFormat="1">
      <c r="A164" s="153"/>
      <c r="B164" s="153"/>
      <c r="C164" s="154"/>
      <c r="D164" s="155"/>
      <c r="E164" s="155"/>
      <c r="F164" s="162"/>
      <c r="G164" s="155"/>
    </row>
    <row r="165" spans="1:7" s="53" customFormat="1" ht="26.25" customHeight="1">
      <c r="A165" s="51" t="s">
        <v>115</v>
      </c>
      <c r="B165" s="51" t="s">
        <v>254</v>
      </c>
      <c r="C165" s="55" t="s">
        <v>253</v>
      </c>
      <c r="D165" s="52" t="s">
        <v>20</v>
      </c>
      <c r="E165" s="52">
        <v>7.2</v>
      </c>
      <c r="F165" s="56"/>
      <c r="G165" s="52">
        <f>+F165*E165</f>
        <v>0</v>
      </c>
    </row>
    <row r="166" spans="1:7" s="53" customFormat="1" ht="13.5" thickBot="1">
      <c r="A166" s="51"/>
      <c r="B166" s="51"/>
      <c r="C166" s="55"/>
      <c r="D166" s="52"/>
      <c r="E166" s="52"/>
      <c r="F166" s="56"/>
      <c r="G166" s="52"/>
    </row>
    <row r="167" spans="1:7" s="67" customFormat="1" ht="13.5" thickBot="1">
      <c r="A167" s="63"/>
      <c r="B167" s="64" t="s">
        <v>21</v>
      </c>
      <c r="C167" s="475" t="s">
        <v>22</v>
      </c>
      <c r="D167" s="476"/>
      <c r="E167" s="477"/>
      <c r="F167" s="65"/>
      <c r="G167" s="66">
        <f>SUM(G126:G166)</f>
        <v>0</v>
      </c>
    </row>
    <row r="168" spans="1:7" s="67" customFormat="1" ht="13.5" thickBot="1">
      <c r="A168" s="68"/>
      <c r="B168" s="69"/>
      <c r="C168" s="70"/>
      <c r="D168" s="71"/>
      <c r="E168" s="71"/>
      <c r="F168" s="71"/>
      <c r="G168" s="71"/>
    </row>
    <row r="169" spans="1:7" s="67" customFormat="1" ht="16.5" thickBot="1">
      <c r="A169" s="72"/>
      <c r="B169" s="73" t="s">
        <v>23</v>
      </c>
      <c r="C169" s="472" t="s">
        <v>24</v>
      </c>
      <c r="D169" s="474"/>
      <c r="E169" s="74"/>
      <c r="F169" s="75"/>
      <c r="G169" s="76"/>
    </row>
    <row r="170" spans="1:7" s="82" customFormat="1" ht="32.25" customHeight="1">
      <c r="A170" s="96"/>
      <c r="B170" s="77" t="s">
        <v>91</v>
      </c>
      <c r="C170" s="59" t="s">
        <v>92</v>
      </c>
      <c r="D170" s="78"/>
      <c r="E170" s="79"/>
      <c r="F170" s="80"/>
      <c r="G170" s="81"/>
    </row>
    <row r="171" spans="1:7" s="5" customFormat="1">
      <c r="A171" s="153"/>
      <c r="B171" s="153"/>
      <c r="C171" s="154"/>
      <c r="D171" s="155"/>
      <c r="E171" s="155"/>
      <c r="F171" s="162"/>
      <c r="G171" s="155"/>
    </row>
    <row r="172" spans="1:7" s="5" customFormat="1" ht="63.75" customHeight="1">
      <c r="A172" s="153" t="s">
        <v>9</v>
      </c>
      <c r="B172" s="153" t="s">
        <v>256</v>
      </c>
      <c r="C172" s="154" t="s">
        <v>297</v>
      </c>
      <c r="D172" s="155" t="s">
        <v>15</v>
      </c>
      <c r="E172" s="155">
        <v>171.4</v>
      </c>
      <c r="F172" s="155"/>
      <c r="G172" s="155">
        <f>+F172*E172</f>
        <v>0</v>
      </c>
    </row>
    <row r="173" spans="1:7" s="5" customFormat="1">
      <c r="A173" s="153"/>
      <c r="B173" s="153"/>
      <c r="C173" s="154"/>
      <c r="D173" s="155"/>
      <c r="E173" s="155"/>
      <c r="F173" s="162"/>
      <c r="G173" s="155"/>
    </row>
    <row r="174" spans="1:7" s="5" customFormat="1" ht="102" customHeight="1">
      <c r="A174" s="153" t="s">
        <v>11</v>
      </c>
      <c r="B174" s="153" t="s">
        <v>215</v>
      </c>
      <c r="C174" s="154" t="s">
        <v>255</v>
      </c>
      <c r="D174" s="155" t="s">
        <v>46</v>
      </c>
      <c r="E174" s="155">
        <v>97.6</v>
      </c>
      <c r="F174" s="155"/>
      <c r="G174" s="155">
        <f>+F174*E174</f>
        <v>0</v>
      </c>
    </row>
    <row r="175" spans="1:7" s="130" customFormat="1">
      <c r="A175" s="127"/>
      <c r="B175" s="127"/>
      <c r="C175" s="128"/>
      <c r="D175" s="129"/>
      <c r="E175" s="129"/>
      <c r="F175" s="129"/>
      <c r="G175" s="129"/>
    </row>
    <row r="176" spans="1:7" s="53" customFormat="1" ht="53.25" customHeight="1">
      <c r="A176" s="51" t="s">
        <v>13</v>
      </c>
      <c r="B176" s="51" t="s">
        <v>133</v>
      </c>
      <c r="C176" s="55" t="s">
        <v>296</v>
      </c>
      <c r="D176" s="52" t="s">
        <v>46</v>
      </c>
      <c r="E176" s="52">
        <v>195</v>
      </c>
      <c r="F176" s="52"/>
      <c r="G176" s="52">
        <f>+F176*E176</f>
        <v>0</v>
      </c>
    </row>
    <row r="177" spans="1:7" s="5" customFormat="1">
      <c r="A177" s="153"/>
      <c r="B177" s="153"/>
      <c r="C177" s="154"/>
      <c r="D177" s="155"/>
      <c r="E177" s="155"/>
      <c r="F177" s="155"/>
      <c r="G177" s="155"/>
    </row>
    <row r="178" spans="1:7" s="5" customFormat="1" ht="15.75" customHeight="1">
      <c r="A178" s="153" t="s">
        <v>14</v>
      </c>
      <c r="B178" s="153" t="s">
        <v>134</v>
      </c>
      <c r="C178" s="154" t="s">
        <v>135</v>
      </c>
      <c r="D178" s="155" t="s">
        <v>46</v>
      </c>
      <c r="E178" s="155">
        <v>18</v>
      </c>
      <c r="F178" s="155"/>
      <c r="G178" s="155">
        <f>+F178*E178</f>
        <v>0</v>
      </c>
    </row>
    <row r="179" spans="1:7" s="53" customFormat="1">
      <c r="A179" s="51"/>
      <c r="B179" s="51"/>
      <c r="C179" s="55"/>
      <c r="D179" s="52"/>
      <c r="E179" s="52"/>
      <c r="F179" s="52"/>
      <c r="G179" s="52"/>
    </row>
    <row r="180" spans="1:7" s="61" customFormat="1" ht="30.75" customHeight="1">
      <c r="A180" s="58"/>
      <c r="B180" s="58" t="s">
        <v>93</v>
      </c>
      <c r="C180" s="59" t="s">
        <v>132</v>
      </c>
      <c r="D180" s="60"/>
      <c r="E180" s="60"/>
      <c r="F180" s="60"/>
      <c r="G180" s="60"/>
    </row>
    <row r="181" spans="1:7" s="53" customFormat="1">
      <c r="A181" s="83"/>
      <c r="B181" s="83"/>
      <c r="C181" s="83"/>
      <c r="D181" s="83"/>
      <c r="E181" s="83"/>
      <c r="F181" s="83"/>
      <c r="G181" s="83"/>
    </row>
    <row r="182" spans="1:7" s="5" customFormat="1" ht="76.5">
      <c r="A182" s="153" t="s">
        <v>16</v>
      </c>
      <c r="B182" s="153" t="s">
        <v>136</v>
      </c>
      <c r="C182" s="154" t="s">
        <v>137</v>
      </c>
      <c r="D182" s="155" t="s">
        <v>46</v>
      </c>
      <c r="E182" s="155">
        <v>82.6</v>
      </c>
      <c r="F182" s="155"/>
      <c r="G182" s="155">
        <f>+F182*E182</f>
        <v>0</v>
      </c>
    </row>
    <row r="183" spans="1:7" s="5" customFormat="1">
      <c r="A183" s="168"/>
      <c r="B183" s="168"/>
      <c r="C183" s="168"/>
      <c r="D183" s="168"/>
      <c r="E183" s="168"/>
      <c r="F183" s="168"/>
      <c r="G183" s="168"/>
    </row>
    <row r="184" spans="1:7" s="5" customFormat="1" ht="41.25" customHeight="1">
      <c r="A184" s="153" t="s">
        <v>29</v>
      </c>
      <c r="B184" s="153" t="s">
        <v>52</v>
      </c>
      <c r="C184" s="154" t="s">
        <v>53</v>
      </c>
      <c r="D184" s="155" t="s">
        <v>12</v>
      </c>
      <c r="E184" s="155">
        <v>9</v>
      </c>
      <c r="F184" s="155"/>
      <c r="G184" s="155">
        <f>+F184*E184</f>
        <v>0</v>
      </c>
    </row>
    <row r="185" spans="1:7" s="5" customFormat="1">
      <c r="A185" s="153"/>
      <c r="B185" s="153"/>
      <c r="C185" s="154"/>
      <c r="D185" s="155"/>
      <c r="E185" s="155"/>
      <c r="F185" s="155"/>
      <c r="G185" s="155"/>
    </row>
    <row r="186" spans="1:7" s="6" customFormat="1" ht="30">
      <c r="A186" s="164"/>
      <c r="B186" s="164" t="s">
        <v>94</v>
      </c>
      <c r="C186" s="166" t="s">
        <v>95</v>
      </c>
      <c r="D186" s="165"/>
      <c r="E186" s="165"/>
      <c r="F186" s="165"/>
      <c r="G186" s="165"/>
    </row>
    <row r="187" spans="1:7" s="5" customFormat="1">
      <c r="A187" s="168"/>
      <c r="B187" s="168"/>
      <c r="C187" s="168"/>
      <c r="D187" s="168"/>
      <c r="E187" s="168"/>
      <c r="F187" s="168"/>
      <c r="G187" s="168"/>
    </row>
    <row r="188" spans="1:7" s="5" customFormat="1" ht="54.75" customHeight="1">
      <c r="A188" s="153" t="s">
        <v>30</v>
      </c>
      <c r="B188" s="153" t="s">
        <v>340</v>
      </c>
      <c r="C188" s="154" t="s">
        <v>138</v>
      </c>
      <c r="D188" s="168" t="s">
        <v>46</v>
      </c>
      <c r="E188" s="169">
        <v>60</v>
      </c>
      <c r="F188" s="169"/>
      <c r="G188" s="190">
        <f>+F188*E188</f>
        <v>0</v>
      </c>
    </row>
    <row r="189" spans="1:7" s="5" customFormat="1" ht="51">
      <c r="A189" s="168"/>
      <c r="B189" s="168"/>
      <c r="C189" s="170" t="s">
        <v>257</v>
      </c>
      <c r="D189" s="168"/>
      <c r="E189" s="169"/>
      <c r="F189" s="169"/>
      <c r="G189" s="190"/>
    </row>
    <row r="190" spans="1:7" s="5" customFormat="1">
      <c r="A190" s="168"/>
      <c r="B190" s="168"/>
      <c r="C190" s="170"/>
      <c r="D190" s="168"/>
      <c r="E190" s="169"/>
      <c r="F190" s="169"/>
      <c r="G190" s="190"/>
    </row>
    <row r="191" spans="1:7" s="5" customFormat="1" ht="63.75">
      <c r="A191" s="191" t="s">
        <v>38</v>
      </c>
      <c r="B191" s="189" t="s">
        <v>343</v>
      </c>
      <c r="C191" s="188" t="s">
        <v>345</v>
      </c>
      <c r="D191" s="168" t="s">
        <v>46</v>
      </c>
      <c r="E191" s="169">
        <v>60</v>
      </c>
      <c r="F191" s="169"/>
      <c r="G191" s="190">
        <f>E191*F191</f>
        <v>0</v>
      </c>
    </row>
    <row r="192" spans="1:7" s="5" customFormat="1">
      <c r="A192" s="168"/>
      <c r="B192" s="168"/>
      <c r="C192" s="170"/>
      <c r="D192" s="168"/>
      <c r="E192" s="169"/>
      <c r="F192" s="169"/>
      <c r="G192" s="169"/>
    </row>
    <row r="193" spans="1:7" s="5" customFormat="1" ht="63.75">
      <c r="A193" s="191" t="s">
        <v>57</v>
      </c>
      <c r="B193" s="189" t="s">
        <v>341</v>
      </c>
      <c r="C193" s="188" t="s">
        <v>344</v>
      </c>
      <c r="D193" s="168" t="s">
        <v>46</v>
      </c>
      <c r="E193" s="169">
        <v>110</v>
      </c>
      <c r="F193" s="169"/>
      <c r="G193" s="190">
        <f>E193*F193</f>
        <v>0</v>
      </c>
    </row>
    <row r="194" spans="1:7" s="5" customFormat="1">
      <c r="A194" s="168"/>
      <c r="B194" s="168"/>
      <c r="C194" s="170"/>
      <c r="D194" s="168"/>
      <c r="E194" s="169"/>
      <c r="F194" s="169"/>
      <c r="G194" s="169"/>
    </row>
    <row r="195" spans="1:7" s="5" customFormat="1" ht="63.75">
      <c r="A195" s="191" t="s">
        <v>40</v>
      </c>
      <c r="B195" s="189" t="s">
        <v>346</v>
      </c>
      <c r="C195" s="188" t="s">
        <v>347</v>
      </c>
      <c r="D195" s="168" t="s">
        <v>46</v>
      </c>
      <c r="E195" s="169">
        <v>160</v>
      </c>
      <c r="F195" s="169"/>
      <c r="G195" s="190">
        <f>E195*F195</f>
        <v>0</v>
      </c>
    </row>
    <row r="196" spans="1:7" s="5" customFormat="1">
      <c r="A196" s="168"/>
      <c r="B196" s="168"/>
      <c r="C196" s="170"/>
      <c r="D196" s="168"/>
      <c r="E196" s="169"/>
      <c r="F196" s="169"/>
      <c r="G196" s="169"/>
    </row>
    <row r="197" spans="1:7" s="5" customFormat="1" ht="51">
      <c r="A197" s="168" t="s">
        <v>39</v>
      </c>
      <c r="B197" s="168" t="s">
        <v>348</v>
      </c>
      <c r="C197" s="188" t="s">
        <v>349</v>
      </c>
      <c r="D197" s="168" t="s">
        <v>46</v>
      </c>
      <c r="E197" s="169">
        <v>390</v>
      </c>
      <c r="F197" s="169"/>
      <c r="G197" s="169">
        <f>E197*F197</f>
        <v>0</v>
      </c>
    </row>
    <row r="198" spans="1:7" s="5" customFormat="1">
      <c r="A198" s="168"/>
      <c r="B198" s="153"/>
      <c r="C198" s="170"/>
      <c r="D198" s="168"/>
      <c r="E198" s="169"/>
      <c r="F198" s="169"/>
      <c r="G198" s="169"/>
    </row>
    <row r="199" spans="1:7" s="5" customFormat="1" ht="25.5">
      <c r="A199" s="153" t="s">
        <v>58</v>
      </c>
      <c r="B199" s="153" t="s">
        <v>140</v>
      </c>
      <c r="C199" s="154" t="s">
        <v>139</v>
      </c>
      <c r="D199" s="168" t="s">
        <v>46</v>
      </c>
      <c r="E199" s="169">
        <v>57.3</v>
      </c>
      <c r="F199" s="169"/>
      <c r="G199" s="169">
        <f>+F199*E199</f>
        <v>0</v>
      </c>
    </row>
    <row r="200" spans="1:7" s="53" customFormat="1">
      <c r="A200" s="83"/>
      <c r="B200" s="51"/>
      <c r="C200" s="85"/>
      <c r="D200" s="83"/>
      <c r="E200" s="84"/>
      <c r="F200" s="84"/>
      <c r="G200" s="84"/>
    </row>
    <row r="201" spans="1:7" s="61" customFormat="1" ht="15">
      <c r="A201" s="58"/>
      <c r="B201" s="58" t="s">
        <v>96</v>
      </c>
      <c r="C201" s="59" t="s">
        <v>97</v>
      </c>
      <c r="D201" s="60"/>
      <c r="E201" s="60"/>
      <c r="F201" s="60"/>
      <c r="G201" s="60"/>
    </row>
    <row r="202" spans="1:7" s="6" customFormat="1" ht="15">
      <c r="A202" s="164"/>
      <c r="B202" s="164"/>
      <c r="C202" s="166"/>
      <c r="D202" s="165"/>
      <c r="E202" s="165"/>
      <c r="F202" s="165"/>
      <c r="G202" s="165"/>
    </row>
    <row r="203" spans="1:7" s="5" customFormat="1" ht="81.75" customHeight="1">
      <c r="A203" s="153" t="s">
        <v>115</v>
      </c>
      <c r="B203" s="153" t="s">
        <v>258</v>
      </c>
      <c r="C203" s="154" t="s">
        <v>324</v>
      </c>
      <c r="D203" s="168" t="s">
        <v>12</v>
      </c>
      <c r="E203" s="169">
        <v>2</v>
      </c>
      <c r="F203" s="169"/>
      <c r="G203" s="155">
        <f>+F203*E203</f>
        <v>0</v>
      </c>
    </row>
    <row r="204" spans="1:7" s="175" customFormat="1" ht="26.25" customHeight="1">
      <c r="A204" s="171"/>
      <c r="B204" s="171"/>
      <c r="C204" s="170" t="s">
        <v>263</v>
      </c>
      <c r="D204" s="172"/>
      <c r="E204" s="173"/>
      <c r="F204" s="173"/>
      <c r="G204" s="174"/>
    </row>
    <row r="205" spans="1:7" s="6" customFormat="1" ht="15">
      <c r="A205" s="164"/>
      <c r="B205" s="164"/>
      <c r="C205" s="166"/>
      <c r="D205" s="165"/>
      <c r="E205" s="165"/>
      <c r="F205" s="165"/>
      <c r="G205" s="165"/>
    </row>
    <row r="206" spans="1:7" s="5" customFormat="1" ht="79.5" customHeight="1">
      <c r="A206" s="153" t="s">
        <v>59</v>
      </c>
      <c r="B206" s="153" t="s">
        <v>141</v>
      </c>
      <c r="C206" s="154" t="s">
        <v>325</v>
      </c>
      <c r="D206" s="168" t="s">
        <v>12</v>
      </c>
      <c r="E206" s="169">
        <v>1</v>
      </c>
      <c r="F206" s="169"/>
      <c r="G206" s="155">
        <f>+F206*E206</f>
        <v>0</v>
      </c>
    </row>
    <row r="207" spans="1:7" s="5" customFormat="1" ht="27" customHeight="1">
      <c r="A207" s="153"/>
      <c r="B207" s="153"/>
      <c r="C207" s="170" t="s">
        <v>264</v>
      </c>
      <c r="D207" s="168"/>
      <c r="E207" s="169"/>
      <c r="F207" s="169"/>
      <c r="G207" s="155"/>
    </row>
    <row r="208" spans="1:7" s="5" customFormat="1" ht="27" customHeight="1">
      <c r="A208" s="153"/>
      <c r="B208" s="153"/>
      <c r="C208" s="170"/>
      <c r="D208" s="168"/>
      <c r="E208" s="169"/>
      <c r="F208" s="169"/>
      <c r="G208" s="155"/>
    </row>
    <row r="209" spans="1:7" s="5" customFormat="1" ht="93" customHeight="1">
      <c r="A209" s="153" t="s">
        <v>60</v>
      </c>
      <c r="B209" s="153" t="s">
        <v>329</v>
      </c>
      <c r="C209" s="154" t="s">
        <v>328</v>
      </c>
      <c r="D209" s="168" t="s">
        <v>12</v>
      </c>
      <c r="E209" s="169">
        <v>5</v>
      </c>
      <c r="F209" s="169"/>
      <c r="G209" s="155">
        <f>+F209*E209</f>
        <v>0</v>
      </c>
    </row>
    <row r="210" spans="1:7" s="5" customFormat="1">
      <c r="A210" s="168"/>
      <c r="B210" s="168"/>
      <c r="C210" s="168"/>
      <c r="D210" s="168"/>
      <c r="E210" s="168"/>
      <c r="F210" s="168"/>
      <c r="G210" s="168"/>
    </row>
    <row r="211" spans="1:7" s="5" customFormat="1" ht="63.75" customHeight="1">
      <c r="A211" s="153" t="s">
        <v>41</v>
      </c>
      <c r="B211" s="153" t="s">
        <v>326</v>
      </c>
      <c r="C211" s="154" t="s">
        <v>327</v>
      </c>
      <c r="D211" s="168" t="s">
        <v>12</v>
      </c>
      <c r="E211" s="169">
        <v>2</v>
      </c>
      <c r="F211" s="169"/>
      <c r="G211" s="155">
        <f>+F211*E211</f>
        <v>0</v>
      </c>
    </row>
    <row r="212" spans="1:7" s="5" customFormat="1">
      <c r="A212" s="153"/>
      <c r="B212" s="153"/>
      <c r="C212" s="163"/>
      <c r="D212" s="155"/>
      <c r="E212" s="155"/>
      <c r="F212" s="155"/>
      <c r="G212" s="155"/>
    </row>
    <row r="213" spans="1:7" s="5" customFormat="1" ht="26.25" customHeight="1">
      <c r="A213" s="153" t="s">
        <v>61</v>
      </c>
      <c r="B213" s="153" t="s">
        <v>143</v>
      </c>
      <c r="C213" s="154" t="s">
        <v>142</v>
      </c>
      <c r="D213" s="168" t="s">
        <v>12</v>
      </c>
      <c r="E213" s="169">
        <v>2</v>
      </c>
      <c r="F213" s="169"/>
      <c r="G213" s="155">
        <f>+F213*E213</f>
        <v>0</v>
      </c>
    </row>
    <row r="214" spans="1:7" s="5" customFormat="1">
      <c r="A214" s="153"/>
      <c r="B214" s="153"/>
      <c r="C214" s="154"/>
      <c r="D214" s="155"/>
      <c r="E214" s="155"/>
      <c r="F214" s="155"/>
      <c r="G214" s="155"/>
    </row>
    <row r="215" spans="1:7" s="5" customFormat="1" ht="25.5">
      <c r="A215" s="153" t="s">
        <v>65</v>
      </c>
      <c r="B215" s="153" t="s">
        <v>145</v>
      </c>
      <c r="C215" s="176" t="s">
        <v>144</v>
      </c>
      <c r="D215" s="155" t="s">
        <v>12</v>
      </c>
      <c r="E215" s="155">
        <v>8</v>
      </c>
      <c r="F215" s="155"/>
      <c r="G215" s="155">
        <f>E215*F215</f>
        <v>0</v>
      </c>
    </row>
    <row r="216" spans="1:7" s="5" customFormat="1">
      <c r="A216" s="153"/>
      <c r="B216" s="153"/>
      <c r="C216" s="176"/>
      <c r="D216" s="155"/>
      <c r="E216" s="155"/>
      <c r="F216" s="155"/>
      <c r="G216" s="155"/>
    </row>
    <row r="217" spans="1:7" s="5" customFormat="1" ht="85.5" customHeight="1">
      <c r="A217" s="153" t="s">
        <v>67</v>
      </c>
      <c r="B217" s="153" t="s">
        <v>260</v>
      </c>
      <c r="C217" s="176" t="s">
        <v>330</v>
      </c>
      <c r="D217" s="155" t="s">
        <v>12</v>
      </c>
      <c r="E217" s="155">
        <v>2</v>
      </c>
      <c r="F217" s="155"/>
      <c r="G217" s="155">
        <f>+F217*E217</f>
        <v>0</v>
      </c>
    </row>
    <row r="218" spans="1:7" s="5" customFormat="1" ht="15" customHeight="1">
      <c r="A218" s="153"/>
      <c r="B218" s="153"/>
      <c r="C218" s="176"/>
      <c r="D218" s="155"/>
      <c r="E218" s="155"/>
      <c r="F218" s="155"/>
      <c r="G218" s="155"/>
    </row>
    <row r="219" spans="1:7" s="5" customFormat="1" ht="107.25" customHeight="1">
      <c r="A219" s="153" t="s">
        <v>116</v>
      </c>
      <c r="B219" s="153" t="s">
        <v>342</v>
      </c>
      <c r="C219" s="154" t="s">
        <v>333</v>
      </c>
      <c r="D219" s="155" t="s">
        <v>12</v>
      </c>
      <c r="E219" s="155">
        <v>5</v>
      </c>
      <c r="F219" s="155"/>
      <c r="G219" s="155">
        <f>+F219*E219</f>
        <v>0</v>
      </c>
    </row>
    <row r="220" spans="1:7" s="5" customFormat="1">
      <c r="A220" s="153"/>
      <c r="B220" s="153"/>
      <c r="C220" s="154"/>
      <c r="D220" s="155"/>
      <c r="E220" s="155"/>
      <c r="F220" s="155"/>
      <c r="G220" s="155"/>
    </row>
    <row r="221" spans="1:7" s="5" customFormat="1" ht="78.75" customHeight="1">
      <c r="A221" s="153" t="s">
        <v>338</v>
      </c>
      <c r="B221" s="153" t="s">
        <v>189</v>
      </c>
      <c r="C221" s="154" t="s">
        <v>331</v>
      </c>
      <c r="D221" s="155" t="s">
        <v>12</v>
      </c>
      <c r="E221" s="155">
        <v>2</v>
      </c>
      <c r="F221" s="155"/>
      <c r="G221" s="155">
        <f>+F221*E221</f>
        <v>0</v>
      </c>
    </row>
    <row r="222" spans="1:7" s="5" customFormat="1" ht="27" customHeight="1">
      <c r="A222" s="153"/>
      <c r="B222" s="153"/>
      <c r="C222" s="163" t="s">
        <v>262</v>
      </c>
      <c r="D222" s="155"/>
      <c r="E222" s="155"/>
      <c r="F222" s="155"/>
      <c r="G222" s="155"/>
    </row>
    <row r="223" spans="1:7" s="5" customFormat="1" ht="66.75" customHeight="1">
      <c r="A223" s="153" t="s">
        <v>339</v>
      </c>
      <c r="B223" s="153" t="s">
        <v>261</v>
      </c>
      <c r="C223" s="154" t="s">
        <v>332</v>
      </c>
      <c r="D223" s="155" t="s">
        <v>12</v>
      </c>
      <c r="E223" s="155">
        <v>1</v>
      </c>
      <c r="F223" s="155"/>
      <c r="G223" s="155">
        <f>+F223*E223</f>
        <v>0</v>
      </c>
    </row>
    <row r="224" spans="1:7" s="5" customFormat="1" ht="30" customHeight="1">
      <c r="A224" s="153"/>
      <c r="B224" s="153"/>
      <c r="C224" s="163" t="s">
        <v>259</v>
      </c>
      <c r="D224" s="155"/>
      <c r="E224" s="155"/>
      <c r="F224" s="155"/>
      <c r="G224" s="163"/>
    </row>
    <row r="225" spans="1:7" s="5" customFormat="1">
      <c r="A225" s="153"/>
      <c r="B225" s="153"/>
      <c r="C225" s="154"/>
      <c r="D225" s="155"/>
      <c r="E225" s="155"/>
      <c r="F225" s="155"/>
      <c r="G225" s="155"/>
    </row>
    <row r="226" spans="1:7" s="6" customFormat="1" ht="15">
      <c r="A226" s="164"/>
      <c r="B226" s="164" t="s">
        <v>98</v>
      </c>
      <c r="C226" s="166" t="s">
        <v>99</v>
      </c>
      <c r="D226" s="165"/>
      <c r="E226" s="165"/>
      <c r="F226" s="165"/>
      <c r="G226" s="165"/>
    </row>
    <row r="227" spans="1:7" s="6" customFormat="1" ht="15">
      <c r="A227" s="164"/>
      <c r="B227" s="164"/>
      <c r="C227" s="166"/>
      <c r="D227" s="165"/>
      <c r="E227" s="165"/>
      <c r="F227" s="165"/>
      <c r="G227" s="165"/>
    </row>
    <row r="228" spans="1:7" s="5" customFormat="1" ht="105.75" customHeight="1">
      <c r="A228" s="153" t="s">
        <v>350</v>
      </c>
      <c r="B228" s="153" t="s">
        <v>265</v>
      </c>
      <c r="C228" s="154" t="s">
        <v>211</v>
      </c>
      <c r="D228" s="155" t="s">
        <v>46</v>
      </c>
      <c r="E228" s="155">
        <v>61</v>
      </c>
      <c r="F228" s="155"/>
      <c r="G228" s="155">
        <f>+F228*E228</f>
        <v>0</v>
      </c>
    </row>
    <row r="229" spans="1:7" s="5" customFormat="1" ht="42" customHeight="1">
      <c r="A229" s="153"/>
      <c r="B229" s="153"/>
      <c r="C229" s="163" t="s">
        <v>334</v>
      </c>
      <c r="D229" s="155"/>
      <c r="E229" s="155"/>
      <c r="F229" s="155"/>
      <c r="G229" s="155"/>
    </row>
    <row r="230" spans="1:7" s="6" customFormat="1" ht="15">
      <c r="A230" s="164"/>
      <c r="B230" s="164"/>
      <c r="C230" s="166"/>
      <c r="D230" s="165"/>
      <c r="E230" s="165"/>
      <c r="F230" s="165"/>
      <c r="G230" s="165"/>
    </row>
    <row r="231" spans="1:7" ht="64.5" customHeight="1">
      <c r="A231" s="150" t="s">
        <v>351</v>
      </c>
      <c r="B231" s="150" t="s">
        <v>209</v>
      </c>
      <c r="C231" s="151" t="s">
        <v>210</v>
      </c>
      <c r="D231" s="152" t="s">
        <v>12</v>
      </c>
      <c r="E231" s="152">
        <v>8</v>
      </c>
      <c r="F231" s="152"/>
      <c r="G231" s="152">
        <f>+F231*E231</f>
        <v>0</v>
      </c>
    </row>
    <row r="232" spans="1:7" ht="15" customHeight="1">
      <c r="A232" s="150"/>
      <c r="B232" s="150"/>
      <c r="C232" s="151"/>
      <c r="D232" s="152"/>
      <c r="E232" s="152"/>
      <c r="F232" s="152"/>
      <c r="G232" s="152"/>
    </row>
    <row r="233" spans="1:7" ht="40.5" customHeight="1">
      <c r="A233" s="150" t="s">
        <v>352</v>
      </c>
      <c r="B233" s="150" t="s">
        <v>335</v>
      </c>
      <c r="C233" s="151" t="s">
        <v>336</v>
      </c>
      <c r="D233" s="152" t="s">
        <v>12</v>
      </c>
      <c r="E233" s="152">
        <v>21</v>
      </c>
      <c r="F233" s="152"/>
      <c r="G233" s="152">
        <f>E233*F233</f>
        <v>0</v>
      </c>
    </row>
    <row r="234" spans="1:7" s="53" customFormat="1">
      <c r="A234" s="51"/>
      <c r="B234" s="51"/>
      <c r="C234" s="57"/>
      <c r="D234" s="52"/>
      <c r="E234" s="52"/>
      <c r="F234" s="52"/>
      <c r="G234" s="52"/>
    </row>
    <row r="235" spans="1:7" s="53" customFormat="1" ht="76.5">
      <c r="A235" s="51" t="s">
        <v>353</v>
      </c>
      <c r="B235" s="51" t="s">
        <v>335</v>
      </c>
      <c r="C235" s="55" t="s">
        <v>337</v>
      </c>
      <c r="D235" s="52" t="s">
        <v>15</v>
      </c>
      <c r="E235" s="52">
        <v>8</v>
      </c>
      <c r="F235" s="52"/>
      <c r="G235" s="52">
        <f>E235*F235</f>
        <v>0</v>
      </c>
    </row>
    <row r="236" spans="1:7" s="53" customFormat="1" ht="13.5" thickBot="1">
      <c r="A236" s="51"/>
      <c r="B236" s="51"/>
      <c r="C236" s="55"/>
      <c r="D236" s="52"/>
      <c r="E236" s="52"/>
      <c r="F236" s="52"/>
      <c r="G236" s="52"/>
    </row>
    <row r="237" spans="1:7" s="67" customFormat="1" ht="13.5" thickBot="1">
      <c r="A237" s="63"/>
      <c r="B237" s="64" t="s">
        <v>23</v>
      </c>
      <c r="C237" s="64" t="s">
        <v>25</v>
      </c>
      <c r="D237" s="86"/>
      <c r="E237" s="87"/>
      <c r="F237" s="65"/>
      <c r="G237" s="66">
        <f>SUM(G171:G236)</f>
        <v>0</v>
      </c>
    </row>
    <row r="238" spans="1:7" s="67" customFormat="1" ht="13.5" thickBot="1">
      <c r="A238" s="88"/>
      <c r="B238" s="89"/>
      <c r="C238" s="89"/>
      <c r="D238" s="89"/>
      <c r="E238" s="90"/>
      <c r="F238" s="90"/>
      <c r="G238" s="91"/>
    </row>
    <row r="239" spans="1:7" s="67" customFormat="1" ht="16.5" thickBot="1">
      <c r="A239" s="72"/>
      <c r="B239" s="73" t="s">
        <v>42</v>
      </c>
      <c r="C239" s="472" t="s">
        <v>43</v>
      </c>
      <c r="D239" s="473"/>
      <c r="E239" s="474"/>
      <c r="F239" s="75"/>
      <c r="G239" s="76"/>
    </row>
    <row r="240" spans="1:7" s="67" customFormat="1" ht="16.5" thickBot="1">
      <c r="A240" s="97"/>
      <c r="B240" s="98"/>
      <c r="C240" s="99"/>
      <c r="D240" s="100"/>
      <c r="E240" s="101"/>
      <c r="F240" s="102"/>
      <c r="G240" s="103"/>
    </row>
    <row r="241" spans="1:8" s="53" customFormat="1" ht="13.5" thickBot="1">
      <c r="A241" s="51"/>
      <c r="B241" s="51"/>
      <c r="C241" s="57"/>
      <c r="D241" s="52"/>
      <c r="E241" s="52"/>
      <c r="F241" s="52"/>
      <c r="G241" s="52"/>
    </row>
    <row r="242" spans="1:8" s="93" customFormat="1" ht="16.149999999999999" customHeight="1" thickBot="1">
      <c r="A242" s="63"/>
      <c r="B242" s="64" t="s">
        <v>26</v>
      </c>
      <c r="C242" s="64" t="s">
        <v>44</v>
      </c>
      <c r="D242" s="86"/>
      <c r="E242" s="87"/>
      <c r="F242" s="65"/>
      <c r="G242" s="66">
        <f>SUM(G240:G241)</f>
        <v>0</v>
      </c>
      <c r="H242" s="92"/>
    </row>
    <row r="243" spans="1:8" s="67" customFormat="1" ht="13.5" thickBot="1">
      <c r="A243" s="68"/>
      <c r="B243" s="69"/>
      <c r="C243" s="70"/>
      <c r="D243" s="71"/>
      <c r="E243" s="71"/>
      <c r="F243" s="71"/>
      <c r="G243" s="71"/>
    </row>
    <row r="244" spans="1:8" s="67" customFormat="1" ht="16.5" thickBot="1">
      <c r="A244" s="72"/>
      <c r="B244" s="73" t="s">
        <v>26</v>
      </c>
      <c r="C244" s="472" t="s">
        <v>27</v>
      </c>
      <c r="D244" s="474"/>
      <c r="E244" s="74"/>
      <c r="F244" s="75"/>
      <c r="G244" s="76"/>
    </row>
    <row r="245" spans="1:8" s="82" customFormat="1" ht="17.25" customHeight="1">
      <c r="A245" s="96"/>
      <c r="B245" s="77" t="s">
        <v>100</v>
      </c>
      <c r="C245" s="59" t="s">
        <v>101</v>
      </c>
      <c r="D245" s="78"/>
      <c r="E245" s="79"/>
      <c r="F245" s="80"/>
      <c r="G245" s="81"/>
    </row>
    <row r="246" spans="1:8" s="53" customFormat="1">
      <c r="A246" s="51"/>
      <c r="B246" s="94"/>
      <c r="C246" s="95"/>
      <c r="D246" s="52"/>
      <c r="E246" s="52"/>
      <c r="F246" s="52"/>
      <c r="G246" s="52"/>
    </row>
    <row r="247" spans="1:8" s="5" customFormat="1" ht="51">
      <c r="A247" s="153" t="s">
        <v>9</v>
      </c>
      <c r="B247" s="153" t="s">
        <v>130</v>
      </c>
      <c r="C247" s="154" t="s">
        <v>54</v>
      </c>
      <c r="D247" s="155" t="s">
        <v>12</v>
      </c>
      <c r="E247" s="155">
        <v>9</v>
      </c>
      <c r="F247" s="155"/>
      <c r="G247" s="155">
        <f>+F247*E247</f>
        <v>0</v>
      </c>
    </row>
    <row r="248" spans="1:8" s="5" customFormat="1" ht="38.25">
      <c r="A248" s="153"/>
      <c r="B248" s="153"/>
      <c r="C248" s="163" t="s">
        <v>266</v>
      </c>
      <c r="D248" s="155"/>
      <c r="E248" s="155"/>
      <c r="F248" s="155"/>
      <c r="G248" s="155"/>
    </row>
    <row r="249" spans="1:8" s="5" customFormat="1">
      <c r="A249" s="153"/>
      <c r="B249" s="153"/>
      <c r="C249" s="163"/>
      <c r="D249" s="155"/>
      <c r="E249" s="155"/>
      <c r="F249" s="155"/>
      <c r="G249" s="155"/>
    </row>
    <row r="250" spans="1:8" s="5" customFormat="1" ht="51">
      <c r="A250" s="153" t="s">
        <v>11</v>
      </c>
      <c r="B250" s="153" t="s">
        <v>268</v>
      </c>
      <c r="C250" s="154" t="s">
        <v>267</v>
      </c>
      <c r="D250" s="155"/>
      <c r="E250" s="155"/>
      <c r="F250" s="155"/>
      <c r="G250" s="155"/>
    </row>
    <row r="251" spans="1:8" s="5" customFormat="1" ht="38.25">
      <c r="A251" s="177"/>
      <c r="B251" s="177"/>
      <c r="C251" s="178" t="s">
        <v>269</v>
      </c>
      <c r="D251" s="179" t="s">
        <v>12</v>
      </c>
      <c r="E251" s="179">
        <v>2</v>
      </c>
      <c r="F251" s="179"/>
      <c r="G251" s="179">
        <f>+F251*E251</f>
        <v>0</v>
      </c>
    </row>
    <row r="252" spans="1:8" s="130" customFormat="1">
      <c r="A252" s="127"/>
      <c r="B252" s="142"/>
      <c r="C252" s="143"/>
      <c r="D252" s="129"/>
      <c r="E252" s="129"/>
      <c r="F252" s="129"/>
      <c r="G252" s="129"/>
    </row>
    <row r="253" spans="1:8" s="5" customFormat="1" ht="63.75">
      <c r="A253" s="153" t="s">
        <v>13</v>
      </c>
      <c r="B253" s="153" t="s">
        <v>270</v>
      </c>
      <c r="C253" s="154" t="s">
        <v>271</v>
      </c>
      <c r="D253" s="155" t="s">
        <v>12</v>
      </c>
      <c r="E253" s="155">
        <v>1</v>
      </c>
      <c r="F253" s="155"/>
      <c r="G253" s="155">
        <f>+F253*E253</f>
        <v>0</v>
      </c>
    </row>
    <row r="254" spans="1:8" s="5" customFormat="1" ht="25.5">
      <c r="A254" s="153"/>
      <c r="B254" s="153"/>
      <c r="C254" s="163" t="s">
        <v>272</v>
      </c>
      <c r="D254" s="155"/>
      <c r="E254" s="155"/>
      <c r="F254" s="155"/>
      <c r="G254" s="155"/>
    </row>
    <row r="255" spans="1:8" s="5" customFormat="1">
      <c r="A255" s="153"/>
      <c r="B255" s="180"/>
      <c r="C255" s="181"/>
      <c r="D255" s="155"/>
      <c r="E255" s="155"/>
      <c r="F255" s="155"/>
      <c r="G255" s="155"/>
    </row>
    <row r="256" spans="1:8" s="5" customFormat="1" ht="63.75">
      <c r="A256" s="153" t="s">
        <v>14</v>
      </c>
      <c r="B256" s="153" t="s">
        <v>188</v>
      </c>
      <c r="C256" s="154" t="s">
        <v>55</v>
      </c>
      <c r="D256" s="155" t="s">
        <v>12</v>
      </c>
      <c r="E256" s="155">
        <v>3</v>
      </c>
      <c r="F256" s="155"/>
      <c r="G256" s="155">
        <f>+F256*E256</f>
        <v>0</v>
      </c>
    </row>
    <row r="257" spans="1:7" s="5" customFormat="1" ht="25.5">
      <c r="A257" s="153"/>
      <c r="B257" s="153"/>
      <c r="C257" s="163" t="s">
        <v>273</v>
      </c>
      <c r="D257" s="155"/>
      <c r="E257" s="155"/>
      <c r="F257" s="155"/>
      <c r="G257" s="155"/>
    </row>
    <row r="258" spans="1:7" s="5" customFormat="1">
      <c r="A258" s="153"/>
      <c r="B258" s="153"/>
      <c r="C258" s="163"/>
      <c r="D258" s="155"/>
      <c r="E258" s="155"/>
      <c r="F258" s="155"/>
      <c r="G258" s="155"/>
    </row>
    <row r="259" spans="1:7" s="5" customFormat="1" ht="54" customHeight="1">
      <c r="A259" s="153" t="s">
        <v>16</v>
      </c>
      <c r="B259" s="153" t="s">
        <v>279</v>
      </c>
      <c r="C259" s="154" t="s">
        <v>280</v>
      </c>
      <c r="D259" s="155" t="s">
        <v>12</v>
      </c>
      <c r="E259" s="155">
        <v>2</v>
      </c>
      <c r="F259" s="155"/>
      <c r="G259" s="155">
        <f>+F259*E259</f>
        <v>0</v>
      </c>
    </row>
    <row r="260" spans="1:7" s="5" customFormat="1" ht="25.5">
      <c r="A260" s="153"/>
      <c r="B260" s="153"/>
      <c r="C260" s="163" t="s">
        <v>281</v>
      </c>
      <c r="D260" s="155"/>
      <c r="E260" s="155"/>
      <c r="F260" s="155"/>
      <c r="G260" s="155"/>
    </row>
    <row r="261" spans="1:7" s="5" customFormat="1">
      <c r="A261" s="153"/>
      <c r="B261" s="153"/>
      <c r="C261" s="163"/>
      <c r="D261" s="155"/>
      <c r="E261" s="155"/>
      <c r="F261" s="155"/>
      <c r="G261" s="155"/>
    </row>
    <row r="262" spans="1:7" s="5" customFormat="1" ht="38.25" customHeight="1">
      <c r="A262" s="153" t="s">
        <v>29</v>
      </c>
      <c r="B262" s="153" t="s">
        <v>131</v>
      </c>
      <c r="C262" s="154" t="s">
        <v>274</v>
      </c>
      <c r="D262" s="155" t="s">
        <v>12</v>
      </c>
      <c r="E262" s="155">
        <v>3</v>
      </c>
      <c r="F262" s="155"/>
      <c r="G262" s="155">
        <f>+F262*E262</f>
        <v>0</v>
      </c>
    </row>
    <row r="263" spans="1:7" s="5" customFormat="1" ht="38.25">
      <c r="A263" s="153"/>
      <c r="B263" s="153"/>
      <c r="C263" s="163" t="s">
        <v>278</v>
      </c>
      <c r="D263" s="155"/>
      <c r="E263" s="155"/>
      <c r="F263" s="155"/>
      <c r="G263" s="155"/>
    </row>
    <row r="264" spans="1:7" s="5" customFormat="1">
      <c r="A264" s="153"/>
      <c r="B264" s="153"/>
      <c r="C264" s="163"/>
      <c r="D264" s="155"/>
      <c r="E264" s="155"/>
      <c r="F264" s="155"/>
      <c r="G264" s="155"/>
    </row>
    <row r="265" spans="1:7" s="5" customFormat="1" ht="38.25" customHeight="1">
      <c r="A265" s="153" t="s">
        <v>30</v>
      </c>
      <c r="B265" s="153" t="s">
        <v>275</v>
      </c>
      <c r="C265" s="154" t="s">
        <v>276</v>
      </c>
      <c r="D265" s="155" t="s">
        <v>12</v>
      </c>
      <c r="E265" s="155">
        <v>5</v>
      </c>
      <c r="F265" s="155"/>
      <c r="G265" s="155">
        <f>+F265*E265</f>
        <v>0</v>
      </c>
    </row>
    <row r="266" spans="1:7" s="5" customFormat="1" ht="38.25">
      <c r="A266" s="153"/>
      <c r="B266" s="153"/>
      <c r="C266" s="163" t="s">
        <v>277</v>
      </c>
      <c r="D266" s="155"/>
      <c r="E266" s="155"/>
      <c r="F266" s="155"/>
      <c r="G266" s="155"/>
    </row>
    <row r="267" spans="1:7" s="53" customFormat="1">
      <c r="A267" s="51"/>
      <c r="B267" s="51"/>
      <c r="C267" s="57"/>
      <c r="D267" s="52"/>
      <c r="E267" s="52"/>
      <c r="F267" s="52"/>
      <c r="G267" s="52"/>
    </row>
    <row r="268" spans="1:7" s="61" customFormat="1" ht="15">
      <c r="A268" s="58"/>
      <c r="B268" s="58" t="s">
        <v>102</v>
      </c>
      <c r="C268" s="59" t="s">
        <v>103</v>
      </c>
      <c r="D268" s="60"/>
      <c r="E268" s="60"/>
      <c r="F268" s="60"/>
      <c r="G268" s="60"/>
    </row>
    <row r="269" spans="1:7" s="61" customFormat="1" ht="15">
      <c r="A269" s="58"/>
      <c r="B269" s="58"/>
      <c r="C269" s="59"/>
      <c r="D269" s="60"/>
      <c r="E269" s="60"/>
      <c r="F269" s="60"/>
      <c r="G269" s="60"/>
    </row>
    <row r="270" spans="1:7" s="61" customFormat="1" ht="76.5">
      <c r="A270" s="51" t="s">
        <v>38</v>
      </c>
      <c r="B270" s="51" t="s">
        <v>118</v>
      </c>
      <c r="C270" s="55" t="s">
        <v>117</v>
      </c>
      <c r="D270" s="52" t="s">
        <v>15</v>
      </c>
      <c r="E270" s="52">
        <v>20.399999999999999</v>
      </c>
      <c r="F270" s="52"/>
      <c r="G270" s="52">
        <f>+F270*E270</f>
        <v>0</v>
      </c>
    </row>
    <row r="271" spans="1:7" s="61" customFormat="1" ht="38.25">
      <c r="A271" s="58"/>
      <c r="B271" s="51"/>
      <c r="C271" s="57" t="s">
        <v>298</v>
      </c>
      <c r="D271" s="52"/>
      <c r="E271" s="60"/>
      <c r="F271" s="60"/>
      <c r="G271" s="60"/>
    </row>
    <row r="272" spans="1:7" s="133" customFormat="1" ht="15">
      <c r="A272" s="131"/>
      <c r="B272" s="127"/>
      <c r="C272" s="128"/>
      <c r="D272" s="129"/>
      <c r="E272" s="132"/>
      <c r="F272" s="132"/>
      <c r="G272" s="132"/>
    </row>
    <row r="273" spans="1:7" s="61" customFormat="1" ht="78" customHeight="1">
      <c r="A273" s="51" t="s">
        <v>57</v>
      </c>
      <c r="B273" s="51" t="s">
        <v>122</v>
      </c>
      <c r="C273" s="55" t="s">
        <v>123</v>
      </c>
      <c r="D273" s="52" t="s">
        <v>46</v>
      </c>
      <c r="E273" s="52">
        <v>273</v>
      </c>
      <c r="F273" s="52"/>
      <c r="G273" s="52">
        <f>+F273*E273</f>
        <v>0</v>
      </c>
    </row>
    <row r="274" spans="1:7" s="61" customFormat="1" ht="38.25">
      <c r="A274" s="58"/>
      <c r="B274" s="51"/>
      <c r="C274" s="57" t="s">
        <v>126</v>
      </c>
      <c r="D274" s="52"/>
      <c r="E274" s="60"/>
      <c r="F274" s="60"/>
      <c r="G274" s="60"/>
    </row>
    <row r="275" spans="1:7" s="133" customFormat="1" ht="15">
      <c r="A275" s="131"/>
      <c r="B275" s="127"/>
      <c r="C275" s="128"/>
      <c r="D275" s="129"/>
      <c r="E275" s="132"/>
      <c r="F275" s="132"/>
      <c r="G275" s="132"/>
    </row>
    <row r="276" spans="1:7" s="61" customFormat="1" ht="100.5" customHeight="1">
      <c r="A276" s="51" t="s">
        <v>40</v>
      </c>
      <c r="B276" s="51" t="s">
        <v>120</v>
      </c>
      <c r="C276" s="55" t="s">
        <v>119</v>
      </c>
      <c r="D276" s="52" t="s">
        <v>46</v>
      </c>
      <c r="E276" s="52">
        <v>2.5</v>
      </c>
      <c r="F276" s="52"/>
      <c r="G276" s="52">
        <f>+F276*E276</f>
        <v>0</v>
      </c>
    </row>
    <row r="277" spans="1:7" s="61" customFormat="1" ht="27" customHeight="1">
      <c r="A277" s="51"/>
      <c r="B277" s="51"/>
      <c r="C277" s="57" t="s">
        <v>299</v>
      </c>
      <c r="D277" s="52"/>
      <c r="E277" s="52"/>
      <c r="F277" s="52"/>
      <c r="G277" s="52"/>
    </row>
    <row r="278" spans="1:7" s="61" customFormat="1" ht="15">
      <c r="A278" s="58"/>
      <c r="B278" s="51"/>
      <c r="C278" s="55"/>
      <c r="D278" s="52"/>
      <c r="E278" s="60"/>
      <c r="F278" s="60"/>
      <c r="G278" s="60"/>
    </row>
    <row r="279" spans="1:7" s="61" customFormat="1" ht="102">
      <c r="A279" s="51" t="s">
        <v>39</v>
      </c>
      <c r="B279" s="51" t="s">
        <v>300</v>
      </c>
      <c r="C279" s="55" t="s">
        <v>301</v>
      </c>
      <c r="D279" s="52" t="s">
        <v>46</v>
      </c>
      <c r="E279" s="52">
        <v>707.5</v>
      </c>
      <c r="F279" s="52"/>
      <c r="G279" s="52">
        <f>+F279*E279</f>
        <v>0</v>
      </c>
    </row>
    <row r="280" spans="1:7" s="61" customFormat="1" ht="41.25" customHeight="1">
      <c r="A280" s="58"/>
      <c r="B280" s="51"/>
      <c r="C280" s="57" t="s">
        <v>302</v>
      </c>
      <c r="D280" s="52"/>
      <c r="E280" s="60"/>
      <c r="F280" s="60"/>
      <c r="G280" s="60"/>
    </row>
    <row r="281" spans="1:7" s="61" customFormat="1" ht="15">
      <c r="A281" s="58"/>
      <c r="B281" s="51"/>
      <c r="C281" s="55"/>
      <c r="D281" s="52"/>
      <c r="E281" s="60"/>
      <c r="F281" s="60"/>
      <c r="G281" s="60"/>
    </row>
    <row r="282" spans="1:7" s="61" customFormat="1" ht="114.75">
      <c r="A282" s="51" t="s">
        <v>58</v>
      </c>
      <c r="B282" s="51" t="s">
        <v>124</v>
      </c>
      <c r="C282" s="55" t="s">
        <v>125</v>
      </c>
      <c r="D282" s="52" t="s">
        <v>15</v>
      </c>
      <c r="E282" s="52">
        <v>8.85</v>
      </c>
      <c r="F282" s="52"/>
      <c r="G282" s="52">
        <f>+F282*E282</f>
        <v>0</v>
      </c>
    </row>
    <row r="283" spans="1:7" s="61" customFormat="1" ht="51">
      <c r="A283" s="58"/>
      <c r="B283" s="51"/>
      <c r="C283" s="57" t="s">
        <v>303</v>
      </c>
      <c r="D283" s="52"/>
      <c r="E283" s="60"/>
      <c r="F283" s="60"/>
      <c r="G283" s="60"/>
    </row>
    <row r="284" spans="1:7" s="61" customFormat="1" ht="15">
      <c r="A284" s="58"/>
      <c r="B284" s="51"/>
      <c r="C284" s="55"/>
      <c r="D284" s="52"/>
      <c r="E284" s="60"/>
      <c r="F284" s="60"/>
      <c r="G284" s="60"/>
    </row>
    <row r="285" spans="1:7" s="61" customFormat="1" ht="114.75">
      <c r="A285" s="51" t="s">
        <v>115</v>
      </c>
      <c r="B285" s="51" t="s">
        <v>107</v>
      </c>
      <c r="C285" s="55" t="s">
        <v>121</v>
      </c>
      <c r="D285" s="52" t="s">
        <v>15</v>
      </c>
      <c r="E285" s="52">
        <v>10.5</v>
      </c>
      <c r="F285" s="52"/>
      <c r="G285" s="52">
        <f>+F285*E285</f>
        <v>0</v>
      </c>
    </row>
    <row r="286" spans="1:7" s="61" customFormat="1" ht="25.5">
      <c r="A286" s="58"/>
      <c r="B286" s="51"/>
      <c r="C286" s="57" t="s">
        <v>304</v>
      </c>
      <c r="D286" s="52"/>
      <c r="E286" s="60"/>
      <c r="F286" s="60"/>
      <c r="G286" s="60"/>
    </row>
    <row r="287" spans="1:7" s="61" customFormat="1" ht="15">
      <c r="A287" s="58"/>
      <c r="B287" s="51"/>
      <c r="C287" s="57"/>
      <c r="D287" s="52"/>
      <c r="E287" s="60"/>
      <c r="F287" s="60"/>
      <c r="G287" s="60"/>
    </row>
    <row r="288" spans="1:7" s="61" customFormat="1" ht="37.5" customHeight="1">
      <c r="A288" s="51" t="s">
        <v>59</v>
      </c>
      <c r="B288" s="51" t="s">
        <v>127</v>
      </c>
      <c r="C288" s="55" t="s">
        <v>128</v>
      </c>
      <c r="D288" s="52" t="s">
        <v>46</v>
      </c>
      <c r="E288" s="52">
        <v>251</v>
      </c>
      <c r="F288" s="52"/>
      <c r="G288" s="52">
        <f>+F288*E288</f>
        <v>0</v>
      </c>
    </row>
    <row r="289" spans="1:7" s="61" customFormat="1" ht="15">
      <c r="A289" s="58"/>
      <c r="B289" s="51"/>
      <c r="C289" s="55"/>
      <c r="D289" s="52"/>
      <c r="E289" s="60"/>
      <c r="F289" s="60"/>
      <c r="G289" s="60"/>
    </row>
    <row r="290" spans="1:7" s="61" customFormat="1" ht="38.25">
      <c r="A290" s="51" t="s">
        <v>60</v>
      </c>
      <c r="B290" s="51" t="s">
        <v>305</v>
      </c>
      <c r="C290" s="55" t="s">
        <v>306</v>
      </c>
      <c r="D290" s="52" t="s">
        <v>46</v>
      </c>
      <c r="E290" s="52">
        <v>48</v>
      </c>
      <c r="F290" s="52"/>
      <c r="G290" s="52">
        <f>+F290*E290</f>
        <v>0</v>
      </c>
    </row>
    <row r="291" spans="1:7" s="61" customFormat="1" ht="38.25">
      <c r="A291" s="58"/>
      <c r="B291" s="51"/>
      <c r="C291" s="57" t="s">
        <v>307</v>
      </c>
      <c r="D291" s="52"/>
      <c r="E291" s="60"/>
      <c r="F291" s="60"/>
      <c r="G291" s="60"/>
    </row>
    <row r="292" spans="1:7" s="53" customFormat="1">
      <c r="A292" s="51"/>
      <c r="B292" s="51"/>
      <c r="C292" s="57"/>
      <c r="D292" s="52"/>
      <c r="E292" s="52"/>
      <c r="F292" s="56"/>
      <c r="G292" s="52"/>
    </row>
    <row r="293" spans="1:7" s="61" customFormat="1" ht="30">
      <c r="A293" s="58"/>
      <c r="B293" s="58" t="s">
        <v>104</v>
      </c>
      <c r="C293" s="59" t="s">
        <v>105</v>
      </c>
      <c r="D293" s="60"/>
      <c r="E293" s="60"/>
      <c r="F293" s="60"/>
      <c r="G293" s="60"/>
    </row>
    <row r="294" spans="1:7" s="53" customFormat="1">
      <c r="A294" s="51"/>
      <c r="B294" s="51"/>
      <c r="C294" s="55"/>
      <c r="D294" s="52"/>
      <c r="E294" s="52"/>
      <c r="F294" s="52"/>
      <c r="G294" s="52"/>
    </row>
    <row r="295" spans="1:7" s="53" customFormat="1" ht="63.75">
      <c r="A295" s="51" t="s">
        <v>41</v>
      </c>
      <c r="B295" s="51" t="s">
        <v>129</v>
      </c>
      <c r="C295" s="55" t="s">
        <v>106</v>
      </c>
      <c r="D295" s="52" t="s">
        <v>12</v>
      </c>
      <c r="E295" s="52">
        <v>10</v>
      </c>
      <c r="F295" s="52"/>
      <c r="G295" s="52">
        <f>+F295*E295</f>
        <v>0</v>
      </c>
    </row>
    <row r="296" spans="1:7" s="53" customFormat="1">
      <c r="A296" s="51"/>
      <c r="B296" s="51"/>
      <c r="C296" s="55"/>
      <c r="D296" s="52"/>
      <c r="E296" s="52"/>
      <c r="F296" s="52"/>
      <c r="G296" s="52"/>
    </row>
    <row r="297" spans="1:7" s="185" customFormat="1" ht="18" customHeight="1">
      <c r="A297" s="182"/>
      <c r="B297" s="182" t="s">
        <v>212</v>
      </c>
      <c r="C297" s="183" t="s">
        <v>308</v>
      </c>
      <c r="D297" s="184"/>
      <c r="E297" s="184"/>
      <c r="F297" s="184"/>
      <c r="G297" s="184"/>
    </row>
    <row r="298" spans="1:7" s="185" customFormat="1" ht="15">
      <c r="A298" s="182"/>
      <c r="B298" s="182"/>
      <c r="C298" s="183"/>
      <c r="D298" s="184"/>
      <c r="E298" s="184"/>
      <c r="F298" s="184"/>
      <c r="G298" s="184"/>
    </row>
    <row r="299" spans="1:7" ht="25.5">
      <c r="A299" s="150" t="s">
        <v>61</v>
      </c>
      <c r="B299" s="150" t="s">
        <v>309</v>
      </c>
      <c r="C299" s="151" t="s">
        <v>310</v>
      </c>
      <c r="D299" s="152" t="s">
        <v>12</v>
      </c>
      <c r="E299" s="152">
        <v>3</v>
      </c>
      <c r="F299" s="152"/>
      <c r="G299" s="152">
        <f>+F299*E299</f>
        <v>0</v>
      </c>
    </row>
    <row r="300" spans="1:7" s="185" customFormat="1" ht="15">
      <c r="A300" s="182"/>
      <c r="B300" s="182"/>
      <c r="C300" s="183"/>
      <c r="D300" s="184"/>
      <c r="E300" s="184"/>
      <c r="F300" s="184"/>
      <c r="G300" s="184"/>
    </row>
    <row r="301" spans="1:7" s="185" customFormat="1" ht="63.75">
      <c r="A301" s="150" t="s">
        <v>65</v>
      </c>
      <c r="B301" s="150" t="s">
        <v>311</v>
      </c>
      <c r="C301" s="151" t="s">
        <v>623</v>
      </c>
      <c r="D301" s="152" t="s">
        <v>46</v>
      </c>
      <c r="E301" s="152">
        <v>186</v>
      </c>
      <c r="F301" s="152"/>
      <c r="G301" s="152">
        <f>+F301*E301</f>
        <v>0</v>
      </c>
    </row>
    <row r="302" spans="1:7" s="185" customFormat="1" ht="38.25">
      <c r="A302" s="150"/>
      <c r="B302" s="150"/>
      <c r="C302" s="186" t="s">
        <v>312</v>
      </c>
      <c r="D302" s="152"/>
      <c r="E302" s="152"/>
      <c r="F302" s="152"/>
      <c r="G302" s="152"/>
    </row>
    <row r="303" spans="1:7" s="185" customFormat="1" ht="15">
      <c r="A303" s="150"/>
      <c r="B303" s="150"/>
      <c r="C303" s="151"/>
      <c r="D303" s="152"/>
      <c r="E303" s="152"/>
      <c r="F303" s="152"/>
      <c r="G303" s="152"/>
    </row>
    <row r="304" spans="1:7" s="185" customFormat="1" ht="53.25" customHeight="1">
      <c r="A304" s="150" t="s">
        <v>67</v>
      </c>
      <c r="B304" s="150" t="s">
        <v>313</v>
      </c>
      <c r="C304" s="151" t="s">
        <v>624</v>
      </c>
      <c r="D304" s="152" t="s">
        <v>46</v>
      </c>
      <c r="E304" s="152">
        <v>186</v>
      </c>
      <c r="F304" s="152"/>
      <c r="G304" s="152">
        <f>+F304*E304</f>
        <v>0</v>
      </c>
    </row>
    <row r="305" spans="1:12" s="185" customFormat="1" ht="38.25">
      <c r="A305" s="150"/>
      <c r="B305" s="150"/>
      <c r="C305" s="186" t="s">
        <v>314</v>
      </c>
      <c r="D305" s="152"/>
      <c r="E305" s="152"/>
      <c r="F305" s="152"/>
      <c r="G305" s="152"/>
    </row>
    <row r="306" spans="1:12" s="185" customFormat="1" ht="15">
      <c r="A306" s="150"/>
      <c r="B306" s="150"/>
      <c r="C306" s="186"/>
      <c r="D306" s="152"/>
      <c r="E306" s="152"/>
      <c r="F306" s="152"/>
      <c r="G306" s="152"/>
    </row>
    <row r="307" spans="1:12" s="185" customFormat="1" ht="54" customHeight="1">
      <c r="A307" s="150" t="s">
        <v>565</v>
      </c>
      <c r="B307" s="150" t="s">
        <v>335</v>
      </c>
      <c r="C307" s="151" t="s">
        <v>566</v>
      </c>
      <c r="D307" s="152" t="s">
        <v>46</v>
      </c>
      <c r="E307" s="152">
        <v>150</v>
      </c>
      <c r="F307" s="152"/>
      <c r="G307" s="152">
        <f>+F307*E307</f>
        <v>0</v>
      </c>
    </row>
    <row r="308" spans="1:12" s="53" customFormat="1" ht="13.5" thickBot="1">
      <c r="A308" s="51"/>
      <c r="B308" s="51"/>
      <c r="C308" s="55"/>
      <c r="D308" s="52"/>
      <c r="E308" s="52"/>
      <c r="F308" s="52"/>
      <c r="G308" s="52"/>
    </row>
    <row r="309" spans="1:12" s="93" customFormat="1" ht="16.149999999999999" customHeight="1" thickBot="1">
      <c r="A309" s="63"/>
      <c r="B309" s="64" t="s">
        <v>26</v>
      </c>
      <c r="C309" s="64" t="s">
        <v>28</v>
      </c>
      <c r="D309" s="86"/>
      <c r="E309" s="87"/>
      <c r="F309" s="65"/>
      <c r="G309" s="66">
        <f>SUM(G246:G308)</f>
        <v>0</v>
      </c>
      <c r="H309" s="92"/>
    </row>
    <row r="310" spans="1:12" s="13" customFormat="1" ht="16.149999999999999" customHeight="1" thickBot="1">
      <c r="A310" s="88"/>
      <c r="B310" s="89"/>
      <c r="C310" s="89"/>
      <c r="D310" s="89"/>
      <c r="E310" s="90"/>
      <c r="F310" s="90"/>
      <c r="G310" s="91"/>
      <c r="H310" s="12"/>
    </row>
    <row r="311" spans="1:12" ht="16.5" thickBot="1">
      <c r="A311" s="72"/>
      <c r="B311" s="73" t="s">
        <v>33</v>
      </c>
      <c r="C311" s="472" t="s">
        <v>31</v>
      </c>
      <c r="D311" s="474"/>
      <c r="E311" s="74"/>
      <c r="F311" s="75"/>
      <c r="G311" s="76"/>
    </row>
    <row r="312" spans="1:12" ht="15.75">
      <c r="A312" s="122"/>
      <c r="B312" s="123"/>
      <c r="C312" s="124"/>
      <c r="D312" s="125"/>
      <c r="E312" s="125"/>
      <c r="F312" s="126"/>
      <c r="G312" s="126"/>
    </row>
    <row r="313" spans="1:12" s="54" customFormat="1">
      <c r="A313" s="51" t="s">
        <v>9</v>
      </c>
      <c r="B313" s="51" t="s">
        <v>208</v>
      </c>
      <c r="C313" s="55" t="s">
        <v>219</v>
      </c>
      <c r="D313" s="52" t="s">
        <v>12</v>
      </c>
      <c r="E313" s="52">
        <v>1</v>
      </c>
      <c r="F313" s="52"/>
      <c r="G313" s="52">
        <f>+F313*E313</f>
        <v>0</v>
      </c>
    </row>
    <row r="314" spans="1:12" s="54" customFormat="1">
      <c r="A314" s="134"/>
      <c r="B314" s="134"/>
      <c r="C314" s="135"/>
      <c r="D314" s="136"/>
      <c r="E314" s="136"/>
      <c r="F314" s="136"/>
      <c r="G314" s="136"/>
    </row>
    <row r="315" spans="1:12" s="54" customFormat="1">
      <c r="A315" s="51" t="s">
        <v>11</v>
      </c>
      <c r="B315" s="51" t="s">
        <v>220</v>
      </c>
      <c r="C315" s="55" t="s">
        <v>221</v>
      </c>
      <c r="D315" s="52" t="s">
        <v>12</v>
      </c>
      <c r="E315" s="52">
        <v>1</v>
      </c>
      <c r="F315" s="52"/>
      <c r="G315" s="52">
        <f>+F315*E315</f>
        <v>0</v>
      </c>
    </row>
    <row r="316" spans="1:12" s="54" customFormat="1">
      <c r="A316" s="51"/>
      <c r="B316" s="51"/>
      <c r="C316" s="55"/>
      <c r="D316" s="52"/>
      <c r="E316" s="52"/>
      <c r="F316" s="52"/>
      <c r="G316" s="52"/>
    </row>
    <row r="317" spans="1:12" s="54" customFormat="1">
      <c r="A317" s="51" t="s">
        <v>13</v>
      </c>
      <c r="B317" s="51" t="s">
        <v>220</v>
      </c>
      <c r="C317" s="55" t="s">
        <v>355</v>
      </c>
      <c r="D317" s="52" t="s">
        <v>12</v>
      </c>
      <c r="E317" s="52">
        <v>1</v>
      </c>
      <c r="F317" s="52"/>
      <c r="G317" s="52">
        <f>+F317*E317</f>
        <v>0</v>
      </c>
    </row>
    <row r="318" spans="1:12" s="5" customFormat="1">
      <c r="A318" s="51"/>
      <c r="B318" s="51"/>
      <c r="C318" s="55"/>
      <c r="D318" s="52"/>
      <c r="E318" s="52"/>
      <c r="F318" s="52"/>
      <c r="G318" s="52"/>
    </row>
    <row r="319" spans="1:12" ht="27.75" customHeight="1">
      <c r="A319" s="113" t="s">
        <v>13</v>
      </c>
      <c r="B319" s="113" t="s">
        <v>191</v>
      </c>
      <c r="C319" s="121" t="s">
        <v>354</v>
      </c>
      <c r="D319" s="116" t="s">
        <v>47</v>
      </c>
      <c r="E319" s="116">
        <v>150</v>
      </c>
      <c r="F319" s="116"/>
      <c r="G319" s="116">
        <f>+F319*E319</f>
        <v>0</v>
      </c>
    </row>
    <row r="320" spans="1:12" ht="15">
      <c r="A320" s="113"/>
      <c r="B320" s="113"/>
      <c r="C320" s="121"/>
      <c r="D320" s="116"/>
      <c r="E320" s="116"/>
      <c r="F320" s="116"/>
      <c r="G320" s="116"/>
      <c r="H320" s="14"/>
      <c r="I320" s="15"/>
      <c r="J320" s="15"/>
      <c r="K320" s="15"/>
      <c r="L320" s="15"/>
    </row>
    <row r="321" spans="1:12" ht="27.75" customHeight="1">
      <c r="A321" s="113" t="s">
        <v>14</v>
      </c>
      <c r="B321" s="113" t="s">
        <v>190</v>
      </c>
      <c r="C321" s="121" t="s">
        <v>192</v>
      </c>
      <c r="D321" s="116" t="s">
        <v>47</v>
      </c>
      <c r="E321" s="116">
        <v>150</v>
      </c>
      <c r="F321" s="116"/>
      <c r="G321" s="116">
        <f>+F321*E321</f>
        <v>0</v>
      </c>
      <c r="H321" s="14"/>
      <c r="I321" s="15"/>
      <c r="J321" s="15"/>
      <c r="K321" s="15"/>
      <c r="L321" s="15"/>
    </row>
    <row r="322" spans="1:12" ht="15">
      <c r="A322" s="113"/>
      <c r="B322" s="113"/>
      <c r="C322" s="121"/>
      <c r="D322" s="116"/>
      <c r="E322" s="116"/>
      <c r="F322" s="116"/>
      <c r="G322" s="116"/>
      <c r="H322" s="14"/>
      <c r="I322" s="15"/>
      <c r="J322" s="15"/>
      <c r="K322" s="15"/>
      <c r="L322" s="15"/>
    </row>
    <row r="323" spans="1:12" ht="91.5" customHeight="1">
      <c r="A323" s="113" t="s">
        <v>16</v>
      </c>
      <c r="B323" s="113" t="s">
        <v>216</v>
      </c>
      <c r="C323" s="121" t="s">
        <v>640</v>
      </c>
      <c r="D323" s="116" t="s">
        <v>12</v>
      </c>
      <c r="E323" s="116">
        <v>1</v>
      </c>
      <c r="F323" s="116"/>
      <c r="G323" s="116">
        <f>+F323*E323</f>
        <v>0</v>
      </c>
      <c r="H323" s="14"/>
      <c r="I323" s="15"/>
      <c r="J323" s="15"/>
      <c r="K323" s="15"/>
      <c r="L323" s="15"/>
    </row>
    <row r="324" spans="1:12" ht="15">
      <c r="A324" s="113"/>
      <c r="B324" s="113"/>
      <c r="C324" s="121"/>
      <c r="D324" s="116"/>
      <c r="E324" s="116"/>
      <c r="F324" s="116"/>
      <c r="G324" s="116"/>
      <c r="H324" s="14"/>
      <c r="I324" s="15"/>
      <c r="J324" s="15"/>
      <c r="K324" s="15"/>
      <c r="L324" s="15"/>
    </row>
    <row r="325" spans="1:12" ht="15">
      <c r="A325" s="113" t="s">
        <v>29</v>
      </c>
      <c r="B325" s="113" t="s">
        <v>217</v>
      </c>
      <c r="C325" s="121" t="s">
        <v>218</v>
      </c>
      <c r="D325" s="116" t="s">
        <v>12</v>
      </c>
      <c r="E325" s="116">
        <v>1</v>
      </c>
      <c r="F325" s="116"/>
      <c r="G325" s="116">
        <f>+F325*E325</f>
        <v>0</v>
      </c>
      <c r="H325" s="14"/>
      <c r="I325" s="15"/>
      <c r="J325" s="15"/>
      <c r="K325" s="15"/>
      <c r="L325" s="15"/>
    </row>
    <row r="326" spans="1:12" ht="15.75" thickBot="1">
      <c r="A326" s="113"/>
      <c r="B326" s="113"/>
      <c r="C326" s="121"/>
      <c r="D326" s="116"/>
      <c r="E326" s="116"/>
      <c r="F326" s="116"/>
      <c r="G326" s="116"/>
      <c r="H326" s="12"/>
      <c r="I326" s="13"/>
      <c r="J326" s="13"/>
      <c r="K326" s="13"/>
      <c r="L326" s="13"/>
    </row>
    <row r="327" spans="1:12" ht="15.75" thickBot="1">
      <c r="A327" s="63"/>
      <c r="B327" s="64" t="s">
        <v>33</v>
      </c>
      <c r="C327" s="64" t="s">
        <v>32</v>
      </c>
      <c r="D327" s="86"/>
      <c r="E327" s="87"/>
      <c r="F327" s="65"/>
      <c r="G327" s="66">
        <f>SUM(G313:G325)</f>
        <v>0</v>
      </c>
      <c r="H327" s="12"/>
      <c r="I327" s="13"/>
      <c r="J327" s="13"/>
      <c r="K327" s="13"/>
      <c r="L327" s="13"/>
    </row>
    <row r="328" spans="1:12" s="12" customFormat="1" ht="15.75" customHeight="1">
      <c r="A328" s="8"/>
      <c r="B328" s="9"/>
      <c r="C328" s="9"/>
      <c r="D328" s="9"/>
      <c r="E328" s="10"/>
      <c r="F328" s="10"/>
      <c r="G328" s="11"/>
    </row>
    <row r="329" spans="1:12" s="13" customFormat="1" ht="19.5" customHeight="1">
      <c r="A329" s="17"/>
      <c r="B329" s="17"/>
      <c r="C329" s="18" t="s">
        <v>56</v>
      </c>
      <c r="D329" s="19"/>
      <c r="E329" s="18"/>
      <c r="F329" s="18"/>
      <c r="G329" s="18"/>
      <c r="H329" s="12"/>
      <c r="L329" s="16"/>
    </row>
    <row r="330" spans="1:12" s="13" customFormat="1" ht="16.149999999999999" customHeight="1" thickBot="1">
      <c r="A330" s="17"/>
      <c r="B330" s="20"/>
      <c r="C330" s="20"/>
      <c r="D330" s="20"/>
      <c r="E330" s="20"/>
      <c r="F330" s="20"/>
      <c r="G330" s="1"/>
      <c r="H330" s="12"/>
    </row>
    <row r="331" spans="1:12" s="13" customFormat="1" ht="16.149999999999999" customHeight="1">
      <c r="A331" s="12"/>
      <c r="B331" s="21" t="s">
        <v>7</v>
      </c>
      <c r="C331" s="22" t="s">
        <v>8</v>
      </c>
      <c r="D331" s="22"/>
      <c r="E331" s="22"/>
      <c r="F331" s="23"/>
      <c r="G331" s="24">
        <f>+G63</f>
        <v>0</v>
      </c>
      <c r="H331" s="12"/>
    </row>
    <row r="332" spans="1:12" s="13" customFormat="1" ht="16.149999999999999" customHeight="1">
      <c r="A332" s="12"/>
      <c r="B332" s="25"/>
      <c r="C332" s="26"/>
      <c r="D332" s="26"/>
      <c r="E332" s="26"/>
      <c r="F332" s="27"/>
      <c r="G332" s="28"/>
      <c r="H332" s="12"/>
    </row>
    <row r="333" spans="1:12" s="13" customFormat="1" ht="16.149999999999999" customHeight="1">
      <c r="A333" s="12"/>
      <c r="B333" s="29" t="s">
        <v>18</v>
      </c>
      <c r="C333" s="30" t="s">
        <v>19</v>
      </c>
      <c r="D333" s="30"/>
      <c r="E333" s="30"/>
      <c r="F333" s="31"/>
      <c r="G333" s="32">
        <f>G121</f>
        <v>0</v>
      </c>
    </row>
    <row r="334" spans="1:12" s="13" customFormat="1" ht="16.149999999999999" customHeight="1">
      <c r="A334" s="12"/>
      <c r="B334" s="25"/>
      <c r="C334" s="26"/>
      <c r="D334" s="26"/>
      <c r="E334" s="26"/>
      <c r="F334" s="27"/>
      <c r="G334" s="28"/>
      <c r="H334" s="12"/>
    </row>
    <row r="335" spans="1:12" s="13" customFormat="1" ht="16.149999999999999" customHeight="1">
      <c r="A335" s="12"/>
      <c r="B335" s="33" t="s">
        <v>21</v>
      </c>
      <c r="C335" s="34" t="str">
        <f>C123</f>
        <v xml:space="preserve">VOZIŠČNE KONSTRUKCIJE </v>
      </c>
      <c r="D335" s="30"/>
      <c r="E335" s="30"/>
      <c r="F335" s="31"/>
      <c r="G335" s="32">
        <f>G167</f>
        <v>0</v>
      </c>
    </row>
    <row r="336" spans="1:12" s="13" customFormat="1" ht="16.149999999999999" customHeight="1">
      <c r="A336" s="12"/>
      <c r="B336" s="25"/>
      <c r="C336" s="35"/>
      <c r="D336" s="26"/>
      <c r="E336" s="26"/>
      <c r="F336" s="27"/>
      <c r="G336" s="28"/>
    </row>
    <row r="337" spans="1:8" s="13" customFormat="1" ht="16.149999999999999" customHeight="1">
      <c r="A337" s="12"/>
      <c r="B337" s="29" t="s">
        <v>23</v>
      </c>
      <c r="C337" s="30" t="str">
        <f>C169</f>
        <v>ODVODNJAVANJE</v>
      </c>
      <c r="D337" s="30"/>
      <c r="E337" s="30"/>
      <c r="F337" s="31"/>
      <c r="G337" s="32">
        <f>G237</f>
        <v>0</v>
      </c>
    </row>
    <row r="338" spans="1:8" s="13" customFormat="1" ht="16.149999999999999" customHeight="1">
      <c r="A338" s="12"/>
      <c r="B338" s="25"/>
      <c r="C338" s="26"/>
      <c r="D338" s="26"/>
      <c r="E338" s="26"/>
      <c r="F338" s="27"/>
      <c r="G338" s="28"/>
      <c r="H338" s="12"/>
    </row>
    <row r="339" spans="1:8" s="13" customFormat="1" ht="16.149999999999999" customHeight="1">
      <c r="A339" s="12"/>
      <c r="B339" s="33" t="s">
        <v>42</v>
      </c>
      <c r="C339" s="34" t="s">
        <v>43</v>
      </c>
      <c r="D339" s="30"/>
      <c r="E339" s="30"/>
      <c r="F339" s="31"/>
      <c r="G339" s="32">
        <f>G242</f>
        <v>0</v>
      </c>
    </row>
    <row r="340" spans="1:8" ht="15.75">
      <c r="A340" s="12"/>
      <c r="B340" s="36"/>
      <c r="C340" s="35"/>
      <c r="D340" s="26"/>
      <c r="E340" s="26"/>
      <c r="F340" s="27"/>
      <c r="G340" s="37"/>
    </row>
    <row r="341" spans="1:8" ht="15.75">
      <c r="A341" s="12"/>
      <c r="B341" s="33" t="s">
        <v>26</v>
      </c>
      <c r="C341" s="34" t="s">
        <v>27</v>
      </c>
      <c r="D341" s="30"/>
      <c r="E341" s="30"/>
      <c r="F341" s="31"/>
      <c r="G341" s="32">
        <f>G309</f>
        <v>0</v>
      </c>
    </row>
    <row r="342" spans="1:8" ht="15.75">
      <c r="A342" s="12"/>
      <c r="B342" s="36"/>
      <c r="C342" s="35"/>
      <c r="D342" s="26"/>
      <c r="E342" s="26"/>
      <c r="F342" s="27"/>
      <c r="G342" s="37"/>
    </row>
    <row r="343" spans="1:8" ht="15.75">
      <c r="A343" s="12"/>
      <c r="B343" s="33" t="s">
        <v>33</v>
      </c>
      <c r="C343" s="34" t="s">
        <v>31</v>
      </c>
      <c r="D343" s="30"/>
      <c r="E343" s="30"/>
      <c r="F343" s="31"/>
      <c r="G343" s="32">
        <f>+G327</f>
        <v>0</v>
      </c>
    </row>
    <row r="344" spans="1:8" s="2" customFormat="1" ht="15" customHeight="1" thickBot="1">
      <c r="A344" s="12"/>
      <c r="B344" s="38"/>
      <c r="C344" s="26"/>
      <c r="D344" s="26"/>
      <c r="E344" s="26"/>
      <c r="F344" s="27"/>
      <c r="G344" s="28"/>
    </row>
    <row r="345" spans="1:8" ht="18.75" thickBot="1">
      <c r="A345" s="39"/>
      <c r="B345" s="40"/>
      <c r="C345" s="41" t="s">
        <v>35</v>
      </c>
      <c r="D345" s="42"/>
      <c r="E345" s="42"/>
      <c r="F345" s="43"/>
      <c r="G345" s="44">
        <f>SUM(G331:G344)</f>
        <v>0</v>
      </c>
    </row>
    <row r="346" spans="1:8" ht="19.5" thickTop="1" thickBot="1">
      <c r="A346" s="17"/>
      <c r="B346" s="30"/>
      <c r="C346" s="45" t="s">
        <v>45</v>
      </c>
      <c r="D346" s="46"/>
      <c r="E346" s="46"/>
      <c r="F346" s="46"/>
      <c r="G346" s="47">
        <f>G345*0.22</f>
        <v>0</v>
      </c>
    </row>
    <row r="347" spans="1:8" ht="18.75" thickBot="1">
      <c r="B347" s="17"/>
      <c r="C347" s="48" t="s">
        <v>37</v>
      </c>
      <c r="D347" s="49"/>
      <c r="E347" s="49"/>
      <c r="F347" s="49"/>
      <c r="G347" s="50">
        <f>G346+G345</f>
        <v>0</v>
      </c>
    </row>
    <row r="348" spans="1:8" ht="13.5" thickTop="1">
      <c r="F348" s="196"/>
      <c r="G348" s="196"/>
      <c r="H348" s="196"/>
    </row>
    <row r="349" spans="1:8">
      <c r="C349" s="195" t="s">
        <v>567</v>
      </c>
      <c r="E349" s="196" t="s">
        <v>568</v>
      </c>
      <c r="F349" s="196"/>
      <c r="G349" s="196"/>
    </row>
  </sheetData>
  <mergeCells count="13">
    <mergeCell ref="A1:G1"/>
    <mergeCell ref="A2:G2"/>
    <mergeCell ref="C239:E239"/>
    <mergeCell ref="C311:D311"/>
    <mergeCell ref="C169:D169"/>
    <mergeCell ref="C244:D244"/>
    <mergeCell ref="C167:E167"/>
    <mergeCell ref="C121:D121"/>
    <mergeCell ref="C123:D123"/>
    <mergeCell ref="C65:D65"/>
    <mergeCell ref="A3:G3"/>
    <mergeCell ref="C6:D6"/>
    <mergeCell ref="C63:D63"/>
  </mergeCells>
  <phoneticPr fontId="0" type="noConversion"/>
  <printOptions gridLines="1"/>
  <pageMargins left="1.3385826771653544" right="0.19685039370078741" top="1.1023622047244095" bottom="0.98425196850393704" header="0" footer="0"/>
  <pageSetup paperSize="9" scale="90" orientation="portrait" r:id="rId1"/>
  <headerFooter alignWithMargins="0">
    <oddHeader>&amp;L
                Sanacija plazu na cesti R1-209/1089 Bled - Soteska od km 3.017 do km 3.259
                Sanacija cestišča</oddHeader>
    <oddFooter>&amp;C&amp;P</oddFooter>
  </headerFooter>
  <rowBreaks count="1" manualBreakCount="1">
    <brk id="3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CD058-2B00-458D-B74D-AA972616858F}">
  <dimension ref="A1:F344"/>
  <sheetViews>
    <sheetView zoomScaleNormal="100" workbookViewId="0">
      <selection sqref="A1:F1"/>
    </sheetView>
  </sheetViews>
  <sheetFormatPr defaultRowHeight="12.75"/>
  <cols>
    <col min="1" max="1" width="6.140625" style="193" customWidth="1"/>
    <col min="2" max="2" width="41" style="195" customWidth="1"/>
    <col min="3" max="3" width="4.42578125" style="195" customWidth="1"/>
    <col min="4" max="4" width="11.28515625" style="196" customWidth="1"/>
    <col min="5" max="5" width="13.28515625" style="196" customWidth="1"/>
    <col min="6" max="6" width="12.42578125" style="196" customWidth="1"/>
    <col min="7" max="256" width="9.140625" style="197"/>
    <col min="257" max="257" width="6.140625" style="197" customWidth="1"/>
    <col min="258" max="258" width="41" style="197" customWidth="1"/>
    <col min="259" max="259" width="4.42578125" style="197" customWidth="1"/>
    <col min="260" max="260" width="11.28515625" style="197" customWidth="1"/>
    <col min="261" max="261" width="13.28515625" style="197" customWidth="1"/>
    <col min="262" max="262" width="12.42578125" style="197" customWidth="1"/>
    <col min="263" max="512" width="9.140625" style="197"/>
    <col min="513" max="513" width="6.140625" style="197" customWidth="1"/>
    <col min="514" max="514" width="41" style="197" customWidth="1"/>
    <col min="515" max="515" width="4.42578125" style="197" customWidth="1"/>
    <col min="516" max="516" width="11.28515625" style="197" customWidth="1"/>
    <col min="517" max="517" width="13.28515625" style="197" customWidth="1"/>
    <col min="518" max="518" width="12.42578125" style="197" customWidth="1"/>
    <col min="519" max="768" width="9.140625" style="197"/>
    <col min="769" max="769" width="6.140625" style="197" customWidth="1"/>
    <col min="770" max="770" width="41" style="197" customWidth="1"/>
    <col min="771" max="771" width="4.42578125" style="197" customWidth="1"/>
    <col min="772" max="772" width="11.28515625" style="197" customWidth="1"/>
    <col min="773" max="773" width="13.28515625" style="197" customWidth="1"/>
    <col min="774" max="774" width="12.42578125" style="197" customWidth="1"/>
    <col min="775" max="1024" width="9.140625" style="197"/>
    <col min="1025" max="1025" width="6.140625" style="197" customWidth="1"/>
    <col min="1026" max="1026" width="41" style="197" customWidth="1"/>
    <col min="1027" max="1027" width="4.42578125" style="197" customWidth="1"/>
    <col min="1028" max="1028" width="11.28515625" style="197" customWidth="1"/>
    <col min="1029" max="1029" width="13.28515625" style="197" customWidth="1"/>
    <col min="1030" max="1030" width="12.42578125" style="197" customWidth="1"/>
    <col min="1031" max="1280" width="9.140625" style="197"/>
    <col min="1281" max="1281" width="6.140625" style="197" customWidth="1"/>
    <col min="1282" max="1282" width="41" style="197" customWidth="1"/>
    <col min="1283" max="1283" width="4.42578125" style="197" customWidth="1"/>
    <col min="1284" max="1284" width="11.28515625" style="197" customWidth="1"/>
    <col min="1285" max="1285" width="13.28515625" style="197" customWidth="1"/>
    <col min="1286" max="1286" width="12.42578125" style="197" customWidth="1"/>
    <col min="1287" max="1536" width="9.140625" style="197"/>
    <col min="1537" max="1537" width="6.140625" style="197" customWidth="1"/>
    <col min="1538" max="1538" width="41" style="197" customWidth="1"/>
    <col min="1539" max="1539" width="4.42578125" style="197" customWidth="1"/>
    <col min="1540" max="1540" width="11.28515625" style="197" customWidth="1"/>
    <col min="1541" max="1541" width="13.28515625" style="197" customWidth="1"/>
    <col min="1542" max="1542" width="12.42578125" style="197" customWidth="1"/>
    <col min="1543" max="1792" width="9.140625" style="197"/>
    <col min="1793" max="1793" width="6.140625" style="197" customWidth="1"/>
    <col min="1794" max="1794" width="41" style="197" customWidth="1"/>
    <col min="1795" max="1795" width="4.42578125" style="197" customWidth="1"/>
    <col min="1796" max="1796" width="11.28515625" style="197" customWidth="1"/>
    <col min="1797" max="1797" width="13.28515625" style="197" customWidth="1"/>
    <col min="1798" max="1798" width="12.42578125" style="197" customWidth="1"/>
    <col min="1799" max="2048" width="9.140625" style="197"/>
    <col min="2049" max="2049" width="6.140625" style="197" customWidth="1"/>
    <col min="2050" max="2050" width="41" style="197" customWidth="1"/>
    <col min="2051" max="2051" width="4.42578125" style="197" customWidth="1"/>
    <col min="2052" max="2052" width="11.28515625" style="197" customWidth="1"/>
    <col min="2053" max="2053" width="13.28515625" style="197" customWidth="1"/>
    <col min="2054" max="2054" width="12.42578125" style="197" customWidth="1"/>
    <col min="2055" max="2304" width="9.140625" style="197"/>
    <col min="2305" max="2305" width="6.140625" style="197" customWidth="1"/>
    <col min="2306" max="2306" width="41" style="197" customWidth="1"/>
    <col min="2307" max="2307" width="4.42578125" style="197" customWidth="1"/>
    <col min="2308" max="2308" width="11.28515625" style="197" customWidth="1"/>
    <col min="2309" max="2309" width="13.28515625" style="197" customWidth="1"/>
    <col min="2310" max="2310" width="12.42578125" style="197" customWidth="1"/>
    <col min="2311" max="2560" width="9.140625" style="197"/>
    <col min="2561" max="2561" width="6.140625" style="197" customWidth="1"/>
    <col min="2562" max="2562" width="41" style="197" customWidth="1"/>
    <col min="2563" max="2563" width="4.42578125" style="197" customWidth="1"/>
    <col min="2564" max="2564" width="11.28515625" style="197" customWidth="1"/>
    <col min="2565" max="2565" width="13.28515625" style="197" customWidth="1"/>
    <col min="2566" max="2566" width="12.42578125" style="197" customWidth="1"/>
    <col min="2567" max="2816" width="9.140625" style="197"/>
    <col min="2817" max="2817" width="6.140625" style="197" customWidth="1"/>
    <col min="2818" max="2818" width="41" style="197" customWidth="1"/>
    <col min="2819" max="2819" width="4.42578125" style="197" customWidth="1"/>
    <col min="2820" max="2820" width="11.28515625" style="197" customWidth="1"/>
    <col min="2821" max="2821" width="13.28515625" style="197" customWidth="1"/>
    <col min="2822" max="2822" width="12.42578125" style="197" customWidth="1"/>
    <col min="2823" max="3072" width="9.140625" style="197"/>
    <col min="3073" max="3073" width="6.140625" style="197" customWidth="1"/>
    <col min="3074" max="3074" width="41" style="197" customWidth="1"/>
    <col min="3075" max="3075" width="4.42578125" style="197" customWidth="1"/>
    <col min="3076" max="3076" width="11.28515625" style="197" customWidth="1"/>
    <col min="3077" max="3077" width="13.28515625" style="197" customWidth="1"/>
    <col min="3078" max="3078" width="12.42578125" style="197" customWidth="1"/>
    <col min="3079" max="3328" width="9.140625" style="197"/>
    <col min="3329" max="3329" width="6.140625" style="197" customWidth="1"/>
    <col min="3330" max="3330" width="41" style="197" customWidth="1"/>
    <col min="3331" max="3331" width="4.42578125" style="197" customWidth="1"/>
    <col min="3332" max="3332" width="11.28515625" style="197" customWidth="1"/>
    <col min="3333" max="3333" width="13.28515625" style="197" customWidth="1"/>
    <col min="3334" max="3334" width="12.42578125" style="197" customWidth="1"/>
    <col min="3335" max="3584" width="9.140625" style="197"/>
    <col min="3585" max="3585" width="6.140625" style="197" customWidth="1"/>
    <col min="3586" max="3586" width="41" style="197" customWidth="1"/>
    <col min="3587" max="3587" width="4.42578125" style="197" customWidth="1"/>
    <col min="3588" max="3588" width="11.28515625" style="197" customWidth="1"/>
    <col min="3589" max="3589" width="13.28515625" style="197" customWidth="1"/>
    <col min="3590" max="3590" width="12.42578125" style="197" customWidth="1"/>
    <col min="3591" max="3840" width="9.140625" style="197"/>
    <col min="3841" max="3841" width="6.140625" style="197" customWidth="1"/>
    <col min="3842" max="3842" width="41" style="197" customWidth="1"/>
    <col min="3843" max="3843" width="4.42578125" style="197" customWidth="1"/>
    <col min="3844" max="3844" width="11.28515625" style="197" customWidth="1"/>
    <col min="3845" max="3845" width="13.28515625" style="197" customWidth="1"/>
    <col min="3846" max="3846" width="12.42578125" style="197" customWidth="1"/>
    <col min="3847" max="4096" width="9.140625" style="197"/>
    <col min="4097" max="4097" width="6.140625" style="197" customWidth="1"/>
    <col min="4098" max="4098" width="41" style="197" customWidth="1"/>
    <col min="4099" max="4099" width="4.42578125" style="197" customWidth="1"/>
    <col min="4100" max="4100" width="11.28515625" style="197" customWidth="1"/>
    <col min="4101" max="4101" width="13.28515625" style="197" customWidth="1"/>
    <col min="4102" max="4102" width="12.42578125" style="197" customWidth="1"/>
    <col min="4103" max="4352" width="9.140625" style="197"/>
    <col min="4353" max="4353" width="6.140625" style="197" customWidth="1"/>
    <col min="4354" max="4354" width="41" style="197" customWidth="1"/>
    <col min="4355" max="4355" width="4.42578125" style="197" customWidth="1"/>
    <col min="4356" max="4356" width="11.28515625" style="197" customWidth="1"/>
    <col min="4357" max="4357" width="13.28515625" style="197" customWidth="1"/>
    <col min="4358" max="4358" width="12.42578125" style="197" customWidth="1"/>
    <col min="4359" max="4608" width="9.140625" style="197"/>
    <col min="4609" max="4609" width="6.140625" style="197" customWidth="1"/>
    <col min="4610" max="4610" width="41" style="197" customWidth="1"/>
    <col min="4611" max="4611" width="4.42578125" style="197" customWidth="1"/>
    <col min="4612" max="4612" width="11.28515625" style="197" customWidth="1"/>
    <col min="4613" max="4613" width="13.28515625" style="197" customWidth="1"/>
    <col min="4614" max="4614" width="12.42578125" style="197" customWidth="1"/>
    <col min="4615" max="4864" width="9.140625" style="197"/>
    <col min="4865" max="4865" width="6.140625" style="197" customWidth="1"/>
    <col min="4866" max="4866" width="41" style="197" customWidth="1"/>
    <col min="4867" max="4867" width="4.42578125" style="197" customWidth="1"/>
    <col min="4868" max="4868" width="11.28515625" style="197" customWidth="1"/>
    <col min="4869" max="4869" width="13.28515625" style="197" customWidth="1"/>
    <col min="4870" max="4870" width="12.42578125" style="197" customWidth="1"/>
    <col min="4871" max="5120" width="9.140625" style="197"/>
    <col min="5121" max="5121" width="6.140625" style="197" customWidth="1"/>
    <col min="5122" max="5122" width="41" style="197" customWidth="1"/>
    <col min="5123" max="5123" width="4.42578125" style="197" customWidth="1"/>
    <col min="5124" max="5124" width="11.28515625" style="197" customWidth="1"/>
    <col min="5125" max="5125" width="13.28515625" style="197" customWidth="1"/>
    <col min="5126" max="5126" width="12.42578125" style="197" customWidth="1"/>
    <col min="5127" max="5376" width="9.140625" style="197"/>
    <col min="5377" max="5377" width="6.140625" style="197" customWidth="1"/>
    <col min="5378" max="5378" width="41" style="197" customWidth="1"/>
    <col min="5379" max="5379" width="4.42578125" style="197" customWidth="1"/>
    <col min="5380" max="5380" width="11.28515625" style="197" customWidth="1"/>
    <col min="5381" max="5381" width="13.28515625" style="197" customWidth="1"/>
    <col min="5382" max="5382" width="12.42578125" style="197" customWidth="1"/>
    <col min="5383" max="5632" width="9.140625" style="197"/>
    <col min="5633" max="5633" width="6.140625" style="197" customWidth="1"/>
    <col min="5634" max="5634" width="41" style="197" customWidth="1"/>
    <col min="5635" max="5635" width="4.42578125" style="197" customWidth="1"/>
    <col min="5636" max="5636" width="11.28515625" style="197" customWidth="1"/>
    <col min="5637" max="5637" width="13.28515625" style="197" customWidth="1"/>
    <col min="5638" max="5638" width="12.42578125" style="197" customWidth="1"/>
    <col min="5639" max="5888" width="9.140625" style="197"/>
    <col min="5889" max="5889" width="6.140625" style="197" customWidth="1"/>
    <col min="5890" max="5890" width="41" style="197" customWidth="1"/>
    <col min="5891" max="5891" width="4.42578125" style="197" customWidth="1"/>
    <col min="5892" max="5892" width="11.28515625" style="197" customWidth="1"/>
    <col min="5893" max="5893" width="13.28515625" style="197" customWidth="1"/>
    <col min="5894" max="5894" width="12.42578125" style="197" customWidth="1"/>
    <col min="5895" max="6144" width="9.140625" style="197"/>
    <col min="6145" max="6145" width="6.140625" style="197" customWidth="1"/>
    <col min="6146" max="6146" width="41" style="197" customWidth="1"/>
    <col min="6147" max="6147" width="4.42578125" style="197" customWidth="1"/>
    <col min="6148" max="6148" width="11.28515625" style="197" customWidth="1"/>
    <col min="6149" max="6149" width="13.28515625" style="197" customWidth="1"/>
    <col min="6150" max="6150" width="12.42578125" style="197" customWidth="1"/>
    <col min="6151" max="6400" width="9.140625" style="197"/>
    <col min="6401" max="6401" width="6.140625" style="197" customWidth="1"/>
    <col min="6402" max="6402" width="41" style="197" customWidth="1"/>
    <col min="6403" max="6403" width="4.42578125" style="197" customWidth="1"/>
    <col min="6404" max="6404" width="11.28515625" style="197" customWidth="1"/>
    <col min="6405" max="6405" width="13.28515625" style="197" customWidth="1"/>
    <col min="6406" max="6406" width="12.42578125" style="197" customWidth="1"/>
    <col min="6407" max="6656" width="9.140625" style="197"/>
    <col min="6657" max="6657" width="6.140625" style="197" customWidth="1"/>
    <col min="6658" max="6658" width="41" style="197" customWidth="1"/>
    <col min="6659" max="6659" width="4.42578125" style="197" customWidth="1"/>
    <col min="6660" max="6660" width="11.28515625" style="197" customWidth="1"/>
    <col min="6661" max="6661" width="13.28515625" style="197" customWidth="1"/>
    <col min="6662" max="6662" width="12.42578125" style="197" customWidth="1"/>
    <col min="6663" max="6912" width="9.140625" style="197"/>
    <col min="6913" max="6913" width="6.140625" style="197" customWidth="1"/>
    <col min="6914" max="6914" width="41" style="197" customWidth="1"/>
    <col min="6915" max="6915" width="4.42578125" style="197" customWidth="1"/>
    <col min="6916" max="6916" width="11.28515625" style="197" customWidth="1"/>
    <col min="6917" max="6917" width="13.28515625" style="197" customWidth="1"/>
    <col min="6918" max="6918" width="12.42578125" style="197" customWidth="1"/>
    <col min="6919" max="7168" width="9.140625" style="197"/>
    <col min="7169" max="7169" width="6.140625" style="197" customWidth="1"/>
    <col min="7170" max="7170" width="41" style="197" customWidth="1"/>
    <col min="7171" max="7171" width="4.42578125" style="197" customWidth="1"/>
    <col min="7172" max="7172" width="11.28515625" style="197" customWidth="1"/>
    <col min="7173" max="7173" width="13.28515625" style="197" customWidth="1"/>
    <col min="7174" max="7174" width="12.42578125" style="197" customWidth="1"/>
    <col min="7175" max="7424" width="9.140625" style="197"/>
    <col min="7425" max="7425" width="6.140625" style="197" customWidth="1"/>
    <col min="7426" max="7426" width="41" style="197" customWidth="1"/>
    <col min="7427" max="7427" width="4.42578125" style="197" customWidth="1"/>
    <col min="7428" max="7428" width="11.28515625" style="197" customWidth="1"/>
    <col min="7429" max="7429" width="13.28515625" style="197" customWidth="1"/>
    <col min="7430" max="7430" width="12.42578125" style="197" customWidth="1"/>
    <col min="7431" max="7680" width="9.140625" style="197"/>
    <col min="7681" max="7681" width="6.140625" style="197" customWidth="1"/>
    <col min="7682" max="7682" width="41" style="197" customWidth="1"/>
    <col min="7683" max="7683" width="4.42578125" style="197" customWidth="1"/>
    <col min="7684" max="7684" width="11.28515625" style="197" customWidth="1"/>
    <col min="7685" max="7685" width="13.28515625" style="197" customWidth="1"/>
    <col min="7686" max="7686" width="12.42578125" style="197" customWidth="1"/>
    <col min="7687" max="7936" width="9.140625" style="197"/>
    <col min="7937" max="7937" width="6.140625" style="197" customWidth="1"/>
    <col min="7938" max="7938" width="41" style="197" customWidth="1"/>
    <col min="7939" max="7939" width="4.42578125" style="197" customWidth="1"/>
    <col min="7940" max="7940" width="11.28515625" style="197" customWidth="1"/>
    <col min="7941" max="7941" width="13.28515625" style="197" customWidth="1"/>
    <col min="7942" max="7942" width="12.42578125" style="197" customWidth="1"/>
    <col min="7943" max="8192" width="9.140625" style="197"/>
    <col min="8193" max="8193" width="6.140625" style="197" customWidth="1"/>
    <col min="8194" max="8194" width="41" style="197" customWidth="1"/>
    <col min="8195" max="8195" width="4.42578125" style="197" customWidth="1"/>
    <col min="8196" max="8196" width="11.28515625" style="197" customWidth="1"/>
    <col min="8197" max="8197" width="13.28515625" style="197" customWidth="1"/>
    <col min="8198" max="8198" width="12.42578125" style="197" customWidth="1"/>
    <col min="8199" max="8448" width="9.140625" style="197"/>
    <col min="8449" max="8449" width="6.140625" style="197" customWidth="1"/>
    <col min="8450" max="8450" width="41" style="197" customWidth="1"/>
    <col min="8451" max="8451" width="4.42578125" style="197" customWidth="1"/>
    <col min="8452" max="8452" width="11.28515625" style="197" customWidth="1"/>
    <col min="8453" max="8453" width="13.28515625" style="197" customWidth="1"/>
    <col min="8454" max="8454" width="12.42578125" style="197" customWidth="1"/>
    <col min="8455" max="8704" width="9.140625" style="197"/>
    <col min="8705" max="8705" width="6.140625" style="197" customWidth="1"/>
    <col min="8706" max="8706" width="41" style="197" customWidth="1"/>
    <col min="8707" max="8707" width="4.42578125" style="197" customWidth="1"/>
    <col min="8708" max="8708" width="11.28515625" style="197" customWidth="1"/>
    <col min="8709" max="8709" width="13.28515625" style="197" customWidth="1"/>
    <col min="8710" max="8710" width="12.42578125" style="197" customWidth="1"/>
    <col min="8711" max="8960" width="9.140625" style="197"/>
    <col min="8961" max="8961" width="6.140625" style="197" customWidth="1"/>
    <col min="8962" max="8962" width="41" style="197" customWidth="1"/>
    <col min="8963" max="8963" width="4.42578125" style="197" customWidth="1"/>
    <col min="8964" max="8964" width="11.28515625" style="197" customWidth="1"/>
    <col min="8965" max="8965" width="13.28515625" style="197" customWidth="1"/>
    <col min="8966" max="8966" width="12.42578125" style="197" customWidth="1"/>
    <col min="8967" max="9216" width="9.140625" style="197"/>
    <col min="9217" max="9217" width="6.140625" style="197" customWidth="1"/>
    <col min="9218" max="9218" width="41" style="197" customWidth="1"/>
    <col min="9219" max="9219" width="4.42578125" style="197" customWidth="1"/>
    <col min="9220" max="9220" width="11.28515625" style="197" customWidth="1"/>
    <col min="9221" max="9221" width="13.28515625" style="197" customWidth="1"/>
    <col min="9222" max="9222" width="12.42578125" style="197" customWidth="1"/>
    <col min="9223" max="9472" width="9.140625" style="197"/>
    <col min="9473" max="9473" width="6.140625" style="197" customWidth="1"/>
    <col min="9474" max="9474" width="41" style="197" customWidth="1"/>
    <col min="9475" max="9475" width="4.42578125" style="197" customWidth="1"/>
    <col min="9476" max="9476" width="11.28515625" style="197" customWidth="1"/>
    <col min="9477" max="9477" width="13.28515625" style="197" customWidth="1"/>
    <col min="9478" max="9478" width="12.42578125" style="197" customWidth="1"/>
    <col min="9479" max="9728" width="9.140625" style="197"/>
    <col min="9729" max="9729" width="6.140625" style="197" customWidth="1"/>
    <col min="9730" max="9730" width="41" style="197" customWidth="1"/>
    <col min="9731" max="9731" width="4.42578125" style="197" customWidth="1"/>
    <col min="9732" max="9732" width="11.28515625" style="197" customWidth="1"/>
    <col min="9733" max="9733" width="13.28515625" style="197" customWidth="1"/>
    <col min="9734" max="9734" width="12.42578125" style="197" customWidth="1"/>
    <col min="9735" max="9984" width="9.140625" style="197"/>
    <col min="9985" max="9985" width="6.140625" style="197" customWidth="1"/>
    <col min="9986" max="9986" width="41" style="197" customWidth="1"/>
    <col min="9987" max="9987" width="4.42578125" style="197" customWidth="1"/>
    <col min="9988" max="9988" width="11.28515625" style="197" customWidth="1"/>
    <col min="9989" max="9989" width="13.28515625" style="197" customWidth="1"/>
    <col min="9990" max="9990" width="12.42578125" style="197" customWidth="1"/>
    <col min="9991" max="10240" width="9.140625" style="197"/>
    <col min="10241" max="10241" width="6.140625" style="197" customWidth="1"/>
    <col min="10242" max="10242" width="41" style="197" customWidth="1"/>
    <col min="10243" max="10243" width="4.42578125" style="197" customWidth="1"/>
    <col min="10244" max="10244" width="11.28515625" style="197" customWidth="1"/>
    <col min="10245" max="10245" width="13.28515625" style="197" customWidth="1"/>
    <col min="10246" max="10246" width="12.42578125" style="197" customWidth="1"/>
    <col min="10247" max="10496" width="9.140625" style="197"/>
    <col min="10497" max="10497" width="6.140625" style="197" customWidth="1"/>
    <col min="10498" max="10498" width="41" style="197" customWidth="1"/>
    <col min="10499" max="10499" width="4.42578125" style="197" customWidth="1"/>
    <col min="10500" max="10500" width="11.28515625" style="197" customWidth="1"/>
    <col min="10501" max="10501" width="13.28515625" style="197" customWidth="1"/>
    <col min="10502" max="10502" width="12.42578125" style="197" customWidth="1"/>
    <col min="10503" max="10752" width="9.140625" style="197"/>
    <col min="10753" max="10753" width="6.140625" style="197" customWidth="1"/>
    <col min="10754" max="10754" width="41" style="197" customWidth="1"/>
    <col min="10755" max="10755" width="4.42578125" style="197" customWidth="1"/>
    <col min="10756" max="10756" width="11.28515625" style="197" customWidth="1"/>
    <col min="10757" max="10757" width="13.28515625" style="197" customWidth="1"/>
    <col min="10758" max="10758" width="12.42578125" style="197" customWidth="1"/>
    <col min="10759" max="11008" width="9.140625" style="197"/>
    <col min="11009" max="11009" width="6.140625" style="197" customWidth="1"/>
    <col min="11010" max="11010" width="41" style="197" customWidth="1"/>
    <col min="11011" max="11011" width="4.42578125" style="197" customWidth="1"/>
    <col min="11012" max="11012" width="11.28515625" style="197" customWidth="1"/>
    <col min="11013" max="11013" width="13.28515625" style="197" customWidth="1"/>
    <col min="11014" max="11014" width="12.42578125" style="197" customWidth="1"/>
    <col min="11015" max="11264" width="9.140625" style="197"/>
    <col min="11265" max="11265" width="6.140625" style="197" customWidth="1"/>
    <col min="11266" max="11266" width="41" style="197" customWidth="1"/>
    <col min="11267" max="11267" width="4.42578125" style="197" customWidth="1"/>
    <col min="11268" max="11268" width="11.28515625" style="197" customWidth="1"/>
    <col min="11269" max="11269" width="13.28515625" style="197" customWidth="1"/>
    <col min="11270" max="11270" width="12.42578125" style="197" customWidth="1"/>
    <col min="11271" max="11520" width="9.140625" style="197"/>
    <col min="11521" max="11521" width="6.140625" style="197" customWidth="1"/>
    <col min="11522" max="11522" width="41" style="197" customWidth="1"/>
    <col min="11523" max="11523" width="4.42578125" style="197" customWidth="1"/>
    <col min="11524" max="11524" width="11.28515625" style="197" customWidth="1"/>
    <col min="11525" max="11525" width="13.28515625" style="197" customWidth="1"/>
    <col min="11526" max="11526" width="12.42578125" style="197" customWidth="1"/>
    <col min="11527" max="11776" width="9.140625" style="197"/>
    <col min="11777" max="11777" width="6.140625" style="197" customWidth="1"/>
    <col min="11778" max="11778" width="41" style="197" customWidth="1"/>
    <col min="11779" max="11779" width="4.42578125" style="197" customWidth="1"/>
    <col min="11780" max="11780" width="11.28515625" style="197" customWidth="1"/>
    <col min="11781" max="11781" width="13.28515625" style="197" customWidth="1"/>
    <col min="11782" max="11782" width="12.42578125" style="197" customWidth="1"/>
    <col min="11783" max="12032" width="9.140625" style="197"/>
    <col min="12033" max="12033" width="6.140625" style="197" customWidth="1"/>
    <col min="12034" max="12034" width="41" style="197" customWidth="1"/>
    <col min="12035" max="12035" width="4.42578125" style="197" customWidth="1"/>
    <col min="12036" max="12036" width="11.28515625" style="197" customWidth="1"/>
    <col min="12037" max="12037" width="13.28515625" style="197" customWidth="1"/>
    <col min="12038" max="12038" width="12.42578125" style="197" customWidth="1"/>
    <col min="12039" max="12288" width="9.140625" style="197"/>
    <col min="12289" max="12289" width="6.140625" style="197" customWidth="1"/>
    <col min="12290" max="12290" width="41" style="197" customWidth="1"/>
    <col min="12291" max="12291" width="4.42578125" style="197" customWidth="1"/>
    <col min="12292" max="12292" width="11.28515625" style="197" customWidth="1"/>
    <col min="12293" max="12293" width="13.28515625" style="197" customWidth="1"/>
    <col min="12294" max="12294" width="12.42578125" style="197" customWidth="1"/>
    <col min="12295" max="12544" width="9.140625" style="197"/>
    <col min="12545" max="12545" width="6.140625" style="197" customWidth="1"/>
    <col min="12546" max="12546" width="41" style="197" customWidth="1"/>
    <col min="12547" max="12547" width="4.42578125" style="197" customWidth="1"/>
    <col min="12548" max="12548" width="11.28515625" style="197" customWidth="1"/>
    <col min="12549" max="12549" width="13.28515625" style="197" customWidth="1"/>
    <col min="12550" max="12550" width="12.42578125" style="197" customWidth="1"/>
    <col min="12551" max="12800" width="9.140625" style="197"/>
    <col min="12801" max="12801" width="6.140625" style="197" customWidth="1"/>
    <col min="12802" max="12802" width="41" style="197" customWidth="1"/>
    <col min="12803" max="12803" width="4.42578125" style="197" customWidth="1"/>
    <col min="12804" max="12804" width="11.28515625" style="197" customWidth="1"/>
    <col min="12805" max="12805" width="13.28515625" style="197" customWidth="1"/>
    <col min="12806" max="12806" width="12.42578125" style="197" customWidth="1"/>
    <col min="12807" max="13056" width="9.140625" style="197"/>
    <col min="13057" max="13057" width="6.140625" style="197" customWidth="1"/>
    <col min="13058" max="13058" width="41" style="197" customWidth="1"/>
    <col min="13059" max="13059" width="4.42578125" style="197" customWidth="1"/>
    <col min="13060" max="13060" width="11.28515625" style="197" customWidth="1"/>
    <col min="13061" max="13061" width="13.28515625" style="197" customWidth="1"/>
    <col min="13062" max="13062" width="12.42578125" style="197" customWidth="1"/>
    <col min="13063" max="13312" width="9.140625" style="197"/>
    <col min="13313" max="13313" width="6.140625" style="197" customWidth="1"/>
    <col min="13314" max="13314" width="41" style="197" customWidth="1"/>
    <col min="13315" max="13315" width="4.42578125" style="197" customWidth="1"/>
    <col min="13316" max="13316" width="11.28515625" style="197" customWidth="1"/>
    <col min="13317" max="13317" width="13.28515625" style="197" customWidth="1"/>
    <col min="13318" max="13318" width="12.42578125" style="197" customWidth="1"/>
    <col min="13319" max="13568" width="9.140625" style="197"/>
    <col min="13569" max="13569" width="6.140625" style="197" customWidth="1"/>
    <col min="13570" max="13570" width="41" style="197" customWidth="1"/>
    <col min="13571" max="13571" width="4.42578125" style="197" customWidth="1"/>
    <col min="13572" max="13572" width="11.28515625" style="197" customWidth="1"/>
    <col min="13573" max="13573" width="13.28515625" style="197" customWidth="1"/>
    <col min="13574" max="13574" width="12.42578125" style="197" customWidth="1"/>
    <col min="13575" max="13824" width="9.140625" style="197"/>
    <col min="13825" max="13825" width="6.140625" style="197" customWidth="1"/>
    <col min="13826" max="13826" width="41" style="197" customWidth="1"/>
    <col min="13827" max="13827" width="4.42578125" style="197" customWidth="1"/>
    <col min="13828" max="13828" width="11.28515625" style="197" customWidth="1"/>
    <col min="13829" max="13829" width="13.28515625" style="197" customWidth="1"/>
    <col min="13830" max="13830" width="12.42578125" style="197" customWidth="1"/>
    <col min="13831" max="14080" width="9.140625" style="197"/>
    <col min="14081" max="14081" width="6.140625" style="197" customWidth="1"/>
    <col min="14082" max="14082" width="41" style="197" customWidth="1"/>
    <col min="14083" max="14083" width="4.42578125" style="197" customWidth="1"/>
    <col min="14084" max="14084" width="11.28515625" style="197" customWidth="1"/>
    <col min="14085" max="14085" width="13.28515625" style="197" customWidth="1"/>
    <col min="14086" max="14086" width="12.42578125" style="197" customWidth="1"/>
    <col min="14087" max="14336" width="9.140625" style="197"/>
    <col min="14337" max="14337" width="6.140625" style="197" customWidth="1"/>
    <col min="14338" max="14338" width="41" style="197" customWidth="1"/>
    <col min="14339" max="14339" width="4.42578125" style="197" customWidth="1"/>
    <col min="14340" max="14340" width="11.28515625" style="197" customWidth="1"/>
    <col min="14341" max="14341" width="13.28515625" style="197" customWidth="1"/>
    <col min="14342" max="14342" width="12.42578125" style="197" customWidth="1"/>
    <col min="14343" max="14592" width="9.140625" style="197"/>
    <col min="14593" max="14593" width="6.140625" style="197" customWidth="1"/>
    <col min="14594" max="14594" width="41" style="197" customWidth="1"/>
    <col min="14595" max="14595" width="4.42578125" style="197" customWidth="1"/>
    <col min="14596" max="14596" width="11.28515625" style="197" customWidth="1"/>
    <col min="14597" max="14597" width="13.28515625" style="197" customWidth="1"/>
    <col min="14598" max="14598" width="12.42578125" style="197" customWidth="1"/>
    <col min="14599" max="14848" width="9.140625" style="197"/>
    <col min="14849" max="14849" width="6.140625" style="197" customWidth="1"/>
    <col min="14850" max="14850" width="41" style="197" customWidth="1"/>
    <col min="14851" max="14851" width="4.42578125" style="197" customWidth="1"/>
    <col min="14852" max="14852" width="11.28515625" style="197" customWidth="1"/>
    <col min="14853" max="14853" width="13.28515625" style="197" customWidth="1"/>
    <col min="14854" max="14854" width="12.42578125" style="197" customWidth="1"/>
    <col min="14855" max="15104" width="9.140625" style="197"/>
    <col min="15105" max="15105" width="6.140625" style="197" customWidth="1"/>
    <col min="15106" max="15106" width="41" style="197" customWidth="1"/>
    <col min="15107" max="15107" width="4.42578125" style="197" customWidth="1"/>
    <col min="15108" max="15108" width="11.28515625" style="197" customWidth="1"/>
    <col min="15109" max="15109" width="13.28515625" style="197" customWidth="1"/>
    <col min="15110" max="15110" width="12.42578125" style="197" customWidth="1"/>
    <col min="15111" max="15360" width="9.140625" style="197"/>
    <col min="15361" max="15361" width="6.140625" style="197" customWidth="1"/>
    <col min="15362" max="15362" width="41" style="197" customWidth="1"/>
    <col min="15363" max="15363" width="4.42578125" style="197" customWidth="1"/>
    <col min="15364" max="15364" width="11.28515625" style="197" customWidth="1"/>
    <col min="15365" max="15365" width="13.28515625" style="197" customWidth="1"/>
    <col min="15366" max="15366" width="12.42578125" style="197" customWidth="1"/>
    <col min="15367" max="15616" width="9.140625" style="197"/>
    <col min="15617" max="15617" width="6.140625" style="197" customWidth="1"/>
    <col min="15618" max="15618" width="41" style="197" customWidth="1"/>
    <col min="15619" max="15619" width="4.42578125" style="197" customWidth="1"/>
    <col min="15620" max="15620" width="11.28515625" style="197" customWidth="1"/>
    <col min="15621" max="15621" width="13.28515625" style="197" customWidth="1"/>
    <col min="15622" max="15622" width="12.42578125" style="197" customWidth="1"/>
    <col min="15623" max="15872" width="9.140625" style="197"/>
    <col min="15873" max="15873" width="6.140625" style="197" customWidth="1"/>
    <col min="15874" max="15874" width="41" style="197" customWidth="1"/>
    <col min="15875" max="15875" width="4.42578125" style="197" customWidth="1"/>
    <col min="15876" max="15876" width="11.28515625" style="197" customWidth="1"/>
    <col min="15877" max="15877" width="13.28515625" style="197" customWidth="1"/>
    <col min="15878" max="15878" width="12.42578125" style="197" customWidth="1"/>
    <col min="15879" max="16128" width="9.140625" style="197"/>
    <col min="16129" max="16129" width="6.140625" style="197" customWidth="1"/>
    <col min="16130" max="16130" width="41" style="197" customWidth="1"/>
    <col min="16131" max="16131" width="4.42578125" style="197" customWidth="1"/>
    <col min="16132" max="16132" width="11.28515625" style="197" customWidth="1"/>
    <col min="16133" max="16133" width="13.28515625" style="197" customWidth="1"/>
    <col min="16134" max="16134" width="12.42578125" style="197" customWidth="1"/>
    <col min="16135" max="16384" width="9.140625" style="197"/>
  </cols>
  <sheetData>
    <row r="1" spans="1:6" s="192" customFormat="1">
      <c r="A1" s="481" t="s">
        <v>637</v>
      </c>
      <c r="B1" s="481"/>
      <c r="C1" s="481"/>
      <c r="D1" s="481"/>
      <c r="E1" s="481"/>
      <c r="F1" s="481"/>
    </row>
    <row r="2" spans="1:6" s="192" customFormat="1">
      <c r="A2" s="481" t="s">
        <v>499</v>
      </c>
      <c r="B2" s="481"/>
      <c r="C2" s="481"/>
      <c r="D2" s="481"/>
      <c r="E2" s="481"/>
      <c r="F2" s="481"/>
    </row>
    <row r="3" spans="1:6">
      <c r="B3" s="194"/>
    </row>
    <row r="4" spans="1:6">
      <c r="A4" s="198" t="s">
        <v>356</v>
      </c>
      <c r="B4" s="198" t="s">
        <v>357</v>
      </c>
      <c r="C4" s="198" t="s">
        <v>358</v>
      </c>
      <c r="D4" s="199" t="s">
        <v>359</v>
      </c>
      <c r="E4" s="199" t="s">
        <v>360</v>
      </c>
      <c r="F4" s="199" t="s">
        <v>361</v>
      </c>
    </row>
    <row r="5" spans="1:6">
      <c r="A5" s="198"/>
      <c r="B5" s="198"/>
      <c r="C5" s="198"/>
      <c r="D5" s="199"/>
      <c r="E5" s="199"/>
      <c r="F5" s="199"/>
    </row>
    <row r="6" spans="1:6" s="201" customFormat="1">
      <c r="A6" s="200"/>
      <c r="B6" s="482" t="s">
        <v>362</v>
      </c>
      <c r="C6" s="482"/>
      <c r="D6" s="482"/>
      <c r="E6" s="482"/>
      <c r="F6" s="482"/>
    </row>
    <row r="7" spans="1:6" s="201" customFormat="1">
      <c r="A7" s="200"/>
      <c r="B7" s="202"/>
      <c r="C7" s="202"/>
      <c r="D7" s="203"/>
      <c r="E7" s="203"/>
      <c r="F7" s="203"/>
    </row>
    <row r="8" spans="1:6">
      <c r="A8" s="204" t="s">
        <v>363</v>
      </c>
      <c r="B8" s="194" t="s">
        <v>8</v>
      </c>
    </row>
    <row r="10" spans="1:6" s="192" customFormat="1">
      <c r="A10" s="205"/>
      <c r="B10" s="206" t="s">
        <v>364</v>
      </c>
      <c r="C10" s="206"/>
      <c r="D10" s="207"/>
      <c r="E10" s="207"/>
      <c r="F10" s="207"/>
    </row>
    <row r="11" spans="1:6" s="192" customFormat="1">
      <c r="A11" s="205" t="s">
        <v>365</v>
      </c>
      <c r="B11" s="206" t="s">
        <v>500</v>
      </c>
      <c r="C11" s="206" t="s">
        <v>12</v>
      </c>
      <c r="D11" s="207">
        <v>1</v>
      </c>
      <c r="E11" s="207"/>
      <c r="F11" s="207">
        <f>E11*D11</f>
        <v>0</v>
      </c>
    </row>
    <row r="12" spans="1:6" s="192" customFormat="1">
      <c r="A12" s="205"/>
      <c r="B12" s="206"/>
      <c r="C12" s="206"/>
      <c r="D12" s="207"/>
      <c r="E12" s="207"/>
      <c r="F12" s="207"/>
    </row>
    <row r="13" spans="1:6" s="192" customFormat="1">
      <c r="A13" s="205"/>
      <c r="B13" s="206" t="s">
        <v>569</v>
      </c>
      <c r="C13" s="206"/>
      <c r="D13" s="207"/>
      <c r="E13" s="207"/>
      <c r="F13" s="207"/>
    </row>
    <row r="14" spans="1:6" s="192" customFormat="1">
      <c r="A14" s="205" t="s">
        <v>367</v>
      </c>
      <c r="B14" s="206" t="s">
        <v>570</v>
      </c>
      <c r="C14" s="206" t="s">
        <v>15</v>
      </c>
      <c r="D14" s="207">
        <v>100</v>
      </c>
      <c r="E14" s="207"/>
      <c r="F14" s="207">
        <f>D14*E14</f>
        <v>0</v>
      </c>
    </row>
    <row r="15" spans="1:6" s="192" customFormat="1">
      <c r="A15" s="205"/>
      <c r="B15" s="206"/>
      <c r="C15" s="206"/>
      <c r="D15" s="207"/>
      <c r="E15" s="207"/>
      <c r="F15" s="207"/>
    </row>
    <row r="16" spans="1:6" s="192" customFormat="1">
      <c r="A16" s="205"/>
      <c r="B16" s="206" t="s">
        <v>571</v>
      </c>
      <c r="C16" s="206"/>
      <c r="D16" s="207"/>
      <c r="E16" s="207"/>
      <c r="F16" s="207"/>
    </row>
    <row r="17" spans="1:6" s="192" customFormat="1">
      <c r="A17" s="205" t="s">
        <v>369</v>
      </c>
      <c r="B17" s="206" t="s">
        <v>572</v>
      </c>
      <c r="C17" s="206"/>
      <c r="D17" s="207"/>
      <c r="E17" s="207"/>
      <c r="F17" s="207"/>
    </row>
    <row r="18" spans="1:6" s="192" customFormat="1">
      <c r="A18" s="205"/>
      <c r="B18" s="206" t="s">
        <v>573</v>
      </c>
      <c r="C18" s="206" t="s">
        <v>12</v>
      </c>
      <c r="D18" s="207">
        <v>20</v>
      </c>
      <c r="E18" s="207"/>
      <c r="F18" s="207">
        <f>D18*E18</f>
        <v>0</v>
      </c>
    </row>
    <row r="19" spans="1:6" s="192" customFormat="1">
      <c r="A19" s="205"/>
      <c r="B19" s="206"/>
      <c r="C19" s="206"/>
      <c r="D19" s="207"/>
      <c r="E19" s="207"/>
      <c r="F19" s="207"/>
    </row>
    <row r="20" spans="1:6">
      <c r="B20" s="195" t="s">
        <v>366</v>
      </c>
    </row>
    <row r="21" spans="1:6">
      <c r="A21" s="193" t="s">
        <v>372</v>
      </c>
      <c r="B21" s="195" t="s">
        <v>512</v>
      </c>
    </row>
    <row r="22" spans="1:6">
      <c r="B22" s="195" t="s">
        <v>513</v>
      </c>
      <c r="C22" s="195" t="s">
        <v>12</v>
      </c>
      <c r="D22" s="196">
        <v>1</v>
      </c>
      <c r="F22" s="196">
        <f>D22*E22</f>
        <v>0</v>
      </c>
    </row>
    <row r="23" spans="1:6">
      <c r="B23" s="208"/>
    </row>
    <row r="24" spans="1:6">
      <c r="B24" s="195" t="s">
        <v>368</v>
      </c>
    </row>
    <row r="25" spans="1:6">
      <c r="A25" s="193" t="s">
        <v>373</v>
      </c>
      <c r="B25" s="195" t="s">
        <v>370</v>
      </c>
    </row>
    <row r="26" spans="1:6">
      <c r="B26" s="195" t="s">
        <v>502</v>
      </c>
      <c r="C26" s="195" t="s">
        <v>12</v>
      </c>
      <c r="D26" s="196">
        <v>266</v>
      </c>
      <c r="F26" s="196">
        <f>D26*E26</f>
        <v>0</v>
      </c>
    </row>
    <row r="28" spans="1:6" s="192" customFormat="1">
      <c r="A28" s="209"/>
      <c r="B28" s="206" t="s">
        <v>371</v>
      </c>
      <c r="C28" s="206"/>
      <c r="D28" s="207"/>
      <c r="E28" s="207"/>
      <c r="F28" s="207"/>
    </row>
    <row r="29" spans="1:6" s="192" customFormat="1">
      <c r="A29" s="210" t="s">
        <v>574</v>
      </c>
      <c r="B29" s="211" t="s">
        <v>503</v>
      </c>
      <c r="C29" s="211"/>
      <c r="D29" s="212"/>
      <c r="E29" s="212"/>
      <c r="F29" s="212"/>
    </row>
    <row r="30" spans="1:6" s="192" customFormat="1">
      <c r="A30" s="210"/>
      <c r="B30" s="211" t="s">
        <v>514</v>
      </c>
      <c r="C30" s="211"/>
      <c r="D30" s="212"/>
      <c r="E30" s="212"/>
      <c r="F30" s="212"/>
    </row>
    <row r="31" spans="1:6" s="192" customFormat="1">
      <c r="A31" s="210"/>
      <c r="B31" s="211" t="s">
        <v>515</v>
      </c>
      <c r="C31" s="211" t="s">
        <v>12</v>
      </c>
      <c r="D31" s="212">
        <v>1</v>
      </c>
      <c r="E31" s="212"/>
      <c r="F31" s="212">
        <f>D31*E31</f>
        <v>0</v>
      </c>
    </row>
    <row r="32" spans="1:6" s="192" customFormat="1">
      <c r="A32" s="210"/>
      <c r="B32" s="211"/>
      <c r="C32" s="211"/>
      <c r="D32" s="212"/>
      <c r="E32" s="212"/>
      <c r="F32" s="212"/>
    </row>
    <row r="33" spans="1:6" s="192" customFormat="1">
      <c r="A33" s="210"/>
      <c r="B33" s="211" t="s">
        <v>335</v>
      </c>
      <c r="C33" s="211"/>
      <c r="D33" s="212"/>
      <c r="E33" s="212"/>
      <c r="F33" s="212"/>
    </row>
    <row r="34" spans="1:6" s="192" customFormat="1">
      <c r="A34" s="210" t="s">
        <v>575</v>
      </c>
      <c r="B34" s="211" t="s">
        <v>504</v>
      </c>
      <c r="C34" s="211"/>
      <c r="D34" s="212"/>
      <c r="E34" s="212"/>
      <c r="F34" s="212"/>
    </row>
    <row r="35" spans="1:6" s="192" customFormat="1">
      <c r="A35" s="210"/>
      <c r="B35" s="211" t="s">
        <v>505</v>
      </c>
      <c r="C35" s="211"/>
      <c r="D35" s="212"/>
      <c r="E35" s="212"/>
      <c r="F35" s="212"/>
    </row>
    <row r="36" spans="1:6" s="192" customFormat="1">
      <c r="A36" s="210"/>
      <c r="B36" s="211" t="s">
        <v>506</v>
      </c>
      <c r="C36" s="211"/>
      <c r="D36" s="212"/>
      <c r="E36" s="212"/>
      <c r="F36" s="212"/>
    </row>
    <row r="37" spans="1:6" s="192" customFormat="1">
      <c r="A37" s="210"/>
      <c r="B37" s="211" t="s">
        <v>507</v>
      </c>
      <c r="C37" s="211"/>
      <c r="D37" s="212"/>
      <c r="E37" s="212"/>
      <c r="F37" s="212"/>
    </row>
    <row r="38" spans="1:6" s="192" customFormat="1">
      <c r="A38" s="210"/>
      <c r="B38" s="211" t="s">
        <v>508</v>
      </c>
      <c r="C38" s="211"/>
      <c r="D38" s="212"/>
      <c r="E38" s="212"/>
      <c r="F38" s="212"/>
    </row>
    <row r="39" spans="1:6" s="192" customFormat="1">
      <c r="A39" s="210"/>
      <c r="B39" s="211" t="s">
        <v>509</v>
      </c>
      <c r="C39" s="211"/>
      <c r="D39" s="212"/>
      <c r="E39" s="212"/>
      <c r="F39" s="212"/>
    </row>
    <row r="40" spans="1:6" s="192" customFormat="1">
      <c r="A40" s="210"/>
      <c r="B40" s="211" t="s">
        <v>510</v>
      </c>
      <c r="C40" s="211"/>
      <c r="D40" s="212"/>
      <c r="E40" s="212"/>
      <c r="F40" s="212"/>
    </row>
    <row r="41" spans="1:6" s="192" customFormat="1">
      <c r="A41" s="210"/>
      <c r="B41" s="211" t="s">
        <v>511</v>
      </c>
      <c r="C41" s="211" t="s">
        <v>12</v>
      </c>
      <c r="D41" s="212">
        <v>1</v>
      </c>
      <c r="E41" s="212"/>
      <c r="F41" s="212">
        <f>D41*E41</f>
        <v>0</v>
      </c>
    </row>
    <row r="42" spans="1:6" s="192" customFormat="1" ht="13.5" thickBot="1">
      <c r="A42" s="210"/>
      <c r="B42" s="211"/>
      <c r="C42" s="211"/>
      <c r="D42" s="212"/>
      <c r="E42" s="212"/>
      <c r="F42" s="212"/>
    </row>
    <row r="43" spans="1:6" ht="13.5" thickBot="1">
      <c r="A43" s="204"/>
      <c r="B43" s="213" t="s">
        <v>374</v>
      </c>
      <c r="C43" s="214"/>
      <c r="D43" s="215"/>
      <c r="E43" s="215"/>
      <c r="F43" s="216">
        <f>SUM(F8:F41)</f>
        <v>0</v>
      </c>
    </row>
    <row r="44" spans="1:6">
      <c r="A44" s="204"/>
    </row>
    <row r="45" spans="1:6">
      <c r="A45" s="204" t="s">
        <v>375</v>
      </c>
      <c r="B45" s="194" t="s">
        <v>376</v>
      </c>
    </row>
    <row r="46" spans="1:6">
      <c r="A46" s="204"/>
      <c r="B46" s="194"/>
    </row>
    <row r="47" spans="1:6">
      <c r="A47" s="204"/>
      <c r="B47" s="219" t="s">
        <v>519</v>
      </c>
    </row>
    <row r="48" spans="1:6">
      <c r="A48" s="218" t="s">
        <v>377</v>
      </c>
      <c r="B48" s="219" t="s">
        <v>520</v>
      </c>
      <c r="C48" s="195" t="s">
        <v>20</v>
      </c>
      <c r="D48" s="196">
        <v>331</v>
      </c>
      <c r="F48" s="196">
        <f>D48*E48</f>
        <v>0</v>
      </c>
    </row>
    <row r="49" spans="1:6" s="217" customFormat="1">
      <c r="A49" s="210"/>
      <c r="B49" s="211"/>
      <c r="C49" s="211"/>
      <c r="D49" s="212"/>
      <c r="E49" s="212"/>
      <c r="F49" s="212"/>
    </row>
    <row r="50" spans="1:6" s="217" customFormat="1">
      <c r="A50" s="210"/>
      <c r="B50" s="211" t="s">
        <v>516</v>
      </c>
      <c r="C50" s="211"/>
      <c r="D50" s="212"/>
      <c r="E50" s="212"/>
      <c r="F50" s="212"/>
    </row>
    <row r="51" spans="1:6" s="217" customFormat="1">
      <c r="A51" s="210" t="s">
        <v>379</v>
      </c>
      <c r="B51" s="211" t="s">
        <v>517</v>
      </c>
      <c r="C51" s="211"/>
      <c r="D51" s="212"/>
      <c r="E51" s="212"/>
      <c r="F51" s="212"/>
    </row>
    <row r="52" spans="1:6" s="217" customFormat="1">
      <c r="A52" s="210"/>
      <c r="B52" s="211" t="s">
        <v>518</v>
      </c>
      <c r="C52" s="211" t="s">
        <v>20</v>
      </c>
      <c r="D52" s="212">
        <v>4709</v>
      </c>
      <c r="E52" s="212"/>
      <c r="F52" s="212">
        <f>D52*E52</f>
        <v>0</v>
      </c>
    </row>
    <row r="53" spans="1:6" s="217" customFormat="1">
      <c r="A53" s="210"/>
      <c r="B53" s="211"/>
      <c r="C53" s="211"/>
      <c r="D53" s="212"/>
      <c r="E53" s="212"/>
      <c r="F53" s="212"/>
    </row>
    <row r="54" spans="1:6" s="217" customFormat="1">
      <c r="A54" s="210"/>
      <c r="B54" s="211" t="s">
        <v>378</v>
      </c>
      <c r="C54" s="211"/>
      <c r="D54" s="212"/>
      <c r="E54" s="212"/>
      <c r="F54" s="212"/>
    </row>
    <row r="55" spans="1:6" s="217" customFormat="1">
      <c r="A55" s="210" t="s">
        <v>381</v>
      </c>
      <c r="B55" s="211" t="s">
        <v>521</v>
      </c>
      <c r="C55" s="211"/>
      <c r="D55" s="212"/>
      <c r="E55" s="212"/>
      <c r="F55" s="212"/>
    </row>
    <row r="56" spans="1:6" s="217" customFormat="1">
      <c r="A56" s="210"/>
      <c r="B56" s="211" t="s">
        <v>522</v>
      </c>
      <c r="C56" s="211" t="s">
        <v>20</v>
      </c>
      <c r="D56" s="212">
        <v>88</v>
      </c>
      <c r="E56" s="212"/>
      <c r="F56" s="212">
        <f>D56*E56</f>
        <v>0</v>
      </c>
    </row>
    <row r="57" spans="1:6" s="217" customFormat="1">
      <c r="A57" s="210"/>
      <c r="B57" s="211"/>
      <c r="C57" s="211"/>
      <c r="D57" s="212"/>
      <c r="E57" s="212"/>
      <c r="F57" s="212"/>
    </row>
    <row r="58" spans="1:6" s="217" customFormat="1">
      <c r="A58" s="210"/>
      <c r="B58" s="211" t="s">
        <v>543</v>
      </c>
      <c r="C58" s="211"/>
      <c r="D58" s="212"/>
      <c r="E58" s="212"/>
      <c r="F58" s="212"/>
    </row>
    <row r="59" spans="1:6" s="217" customFormat="1">
      <c r="A59" s="210" t="s">
        <v>383</v>
      </c>
      <c r="B59" s="211" t="s">
        <v>544</v>
      </c>
      <c r="C59" s="211"/>
      <c r="D59" s="212"/>
      <c r="E59" s="212"/>
      <c r="F59" s="212"/>
    </row>
    <row r="60" spans="1:6" s="217" customFormat="1">
      <c r="A60" s="210"/>
      <c r="B60" s="211" t="s">
        <v>545</v>
      </c>
      <c r="C60" s="211" t="s">
        <v>20</v>
      </c>
      <c r="D60" s="212">
        <v>1526</v>
      </c>
      <c r="E60" s="212"/>
      <c r="F60" s="212">
        <f>D60*E60</f>
        <v>0</v>
      </c>
    </row>
    <row r="61" spans="1:6" s="217" customFormat="1">
      <c r="A61" s="210"/>
      <c r="B61" s="211"/>
      <c r="C61" s="211"/>
      <c r="D61" s="212"/>
      <c r="E61" s="212"/>
      <c r="F61" s="212"/>
    </row>
    <row r="62" spans="1:6" s="217" customFormat="1">
      <c r="A62" s="210"/>
      <c r="B62" s="211" t="s">
        <v>380</v>
      </c>
      <c r="C62" s="211"/>
      <c r="D62" s="212"/>
      <c r="E62" s="212"/>
      <c r="F62" s="212"/>
    </row>
    <row r="63" spans="1:6" s="217" customFormat="1">
      <c r="A63" s="210" t="s">
        <v>387</v>
      </c>
      <c r="B63" s="211" t="s">
        <v>382</v>
      </c>
      <c r="C63" s="211"/>
      <c r="D63" s="212"/>
      <c r="E63" s="212"/>
      <c r="F63" s="212"/>
    </row>
    <row r="64" spans="1:6" s="217" customFormat="1">
      <c r="A64" s="210"/>
      <c r="B64" s="211" t="s">
        <v>523</v>
      </c>
      <c r="C64" s="211"/>
      <c r="D64" s="212"/>
      <c r="E64" s="212"/>
      <c r="F64" s="212"/>
    </row>
    <row r="65" spans="1:6" s="217" customFormat="1">
      <c r="A65" s="210"/>
      <c r="B65" s="211" t="s">
        <v>524</v>
      </c>
      <c r="C65" s="211"/>
      <c r="D65" s="212"/>
      <c r="E65" s="212"/>
      <c r="F65" s="212"/>
    </row>
    <row r="66" spans="1:6" s="217" customFormat="1">
      <c r="A66" s="210"/>
      <c r="B66" s="211" t="s">
        <v>525</v>
      </c>
      <c r="C66" s="211" t="s">
        <v>20</v>
      </c>
      <c r="D66" s="212">
        <v>51</v>
      </c>
      <c r="E66" s="212"/>
      <c r="F66" s="212">
        <f>D66*E66</f>
        <v>0</v>
      </c>
    </row>
    <row r="67" spans="1:6" s="217" customFormat="1">
      <c r="A67" s="210"/>
      <c r="B67" s="211"/>
      <c r="C67" s="211"/>
      <c r="D67" s="212"/>
      <c r="E67" s="212"/>
      <c r="F67" s="212"/>
    </row>
    <row r="68" spans="1:6" s="217" customFormat="1">
      <c r="A68" s="210"/>
      <c r="B68" s="211" t="s">
        <v>526</v>
      </c>
      <c r="C68" s="211"/>
      <c r="D68" s="212"/>
      <c r="E68" s="212"/>
      <c r="F68" s="212"/>
    </row>
    <row r="69" spans="1:6" s="217" customFormat="1">
      <c r="A69" s="210" t="s">
        <v>389</v>
      </c>
      <c r="B69" s="211" t="s">
        <v>527</v>
      </c>
      <c r="C69" s="211"/>
      <c r="D69" s="212"/>
      <c r="E69" s="212"/>
      <c r="F69" s="212"/>
    </row>
    <row r="70" spans="1:6" s="217" customFormat="1">
      <c r="A70" s="210"/>
      <c r="B70" s="211" t="s">
        <v>528</v>
      </c>
      <c r="C70" s="211" t="s">
        <v>20</v>
      </c>
      <c r="D70" s="212">
        <v>1248</v>
      </c>
      <c r="E70" s="212"/>
      <c r="F70" s="212">
        <f>D70*E70</f>
        <v>0</v>
      </c>
    </row>
    <row r="71" spans="1:6" s="217" customFormat="1">
      <c r="A71" s="210"/>
      <c r="B71" s="211"/>
      <c r="C71" s="211"/>
      <c r="D71" s="212"/>
      <c r="E71" s="212"/>
      <c r="F71" s="212"/>
    </row>
    <row r="72" spans="1:6" s="217" customFormat="1">
      <c r="A72" s="210"/>
      <c r="B72" s="211" t="s">
        <v>529</v>
      </c>
      <c r="C72" s="211"/>
      <c r="D72" s="212"/>
      <c r="E72" s="212"/>
      <c r="F72" s="212"/>
    </row>
    <row r="73" spans="1:6" s="217" customFormat="1">
      <c r="A73" s="210" t="s">
        <v>394</v>
      </c>
      <c r="B73" s="211" t="s">
        <v>384</v>
      </c>
      <c r="C73" s="211"/>
      <c r="D73" s="212"/>
      <c r="E73" s="212"/>
      <c r="F73" s="212"/>
    </row>
    <row r="74" spans="1:6" s="217" customFormat="1">
      <c r="A74" s="210"/>
      <c r="B74" s="211" t="s">
        <v>385</v>
      </c>
      <c r="C74" s="211" t="s">
        <v>20</v>
      </c>
      <c r="D74" s="212">
        <v>34</v>
      </c>
      <c r="E74" s="212"/>
      <c r="F74" s="212">
        <f>D74*E74</f>
        <v>0</v>
      </c>
    </row>
    <row r="75" spans="1:6" s="217" customFormat="1">
      <c r="A75" s="210"/>
      <c r="B75" s="211"/>
      <c r="C75" s="211"/>
      <c r="D75" s="212"/>
      <c r="E75" s="212"/>
      <c r="F75" s="212"/>
    </row>
    <row r="76" spans="1:6" s="217" customFormat="1">
      <c r="A76" s="210"/>
      <c r="B76" s="211" t="s">
        <v>386</v>
      </c>
      <c r="C76" s="211"/>
      <c r="D76" s="212"/>
      <c r="E76" s="212"/>
      <c r="F76" s="212"/>
    </row>
    <row r="77" spans="1:6" s="217" customFormat="1">
      <c r="A77" s="210" t="s">
        <v>396</v>
      </c>
      <c r="B77" s="211" t="s">
        <v>535</v>
      </c>
      <c r="C77" s="211"/>
      <c r="D77" s="212"/>
      <c r="E77" s="212"/>
      <c r="F77" s="212"/>
    </row>
    <row r="78" spans="1:6" s="217" customFormat="1">
      <c r="A78" s="210"/>
      <c r="B78" s="211" t="s">
        <v>536</v>
      </c>
      <c r="C78" s="211"/>
      <c r="D78" s="212"/>
      <c r="E78" s="212"/>
      <c r="F78" s="212"/>
    </row>
    <row r="79" spans="1:6" s="217" customFormat="1">
      <c r="A79" s="210"/>
      <c r="B79" s="211" t="s">
        <v>537</v>
      </c>
      <c r="C79" s="211" t="s">
        <v>20</v>
      </c>
      <c r="D79" s="212">
        <v>1389</v>
      </c>
      <c r="E79" s="212"/>
      <c r="F79" s="212">
        <f>D79*E79</f>
        <v>0</v>
      </c>
    </row>
    <row r="80" spans="1:6" s="217" customFormat="1">
      <c r="A80" s="210"/>
      <c r="B80" s="211"/>
      <c r="C80" s="211"/>
      <c r="D80" s="212"/>
      <c r="E80" s="212"/>
      <c r="F80" s="212"/>
    </row>
    <row r="81" spans="1:6" s="217" customFormat="1">
      <c r="A81" s="210"/>
      <c r="B81" s="211" t="s">
        <v>538</v>
      </c>
      <c r="C81" s="211"/>
      <c r="D81" s="212"/>
      <c r="E81" s="212"/>
      <c r="F81" s="212"/>
    </row>
    <row r="82" spans="1:6" s="217" customFormat="1">
      <c r="A82" s="210" t="s">
        <v>400</v>
      </c>
      <c r="B82" s="211" t="s">
        <v>539</v>
      </c>
      <c r="C82" s="211"/>
      <c r="D82" s="212"/>
      <c r="E82" s="212"/>
      <c r="F82" s="212"/>
    </row>
    <row r="83" spans="1:6" s="217" customFormat="1">
      <c r="A83" s="210"/>
      <c r="B83" s="211" t="s">
        <v>540</v>
      </c>
      <c r="C83" s="211" t="s">
        <v>20</v>
      </c>
      <c r="D83" s="212">
        <v>3312</v>
      </c>
      <c r="E83" s="212"/>
      <c r="F83" s="212">
        <f>D83*E83</f>
        <v>0</v>
      </c>
    </row>
    <row r="84" spans="1:6" s="217" customFormat="1">
      <c r="A84" s="210"/>
      <c r="B84" s="211"/>
      <c r="C84" s="211"/>
      <c r="D84" s="212"/>
      <c r="E84" s="212"/>
      <c r="F84" s="212"/>
    </row>
    <row r="85" spans="1:6" s="217" customFormat="1">
      <c r="A85" s="210"/>
      <c r="B85" s="211" t="s">
        <v>388</v>
      </c>
      <c r="C85" s="211"/>
      <c r="D85" s="212"/>
      <c r="E85" s="212"/>
      <c r="F85" s="212"/>
    </row>
    <row r="86" spans="1:6" s="217" customFormat="1">
      <c r="A86" s="210" t="s">
        <v>404</v>
      </c>
      <c r="B86" s="211" t="s">
        <v>390</v>
      </c>
      <c r="C86" s="211"/>
      <c r="D86" s="212"/>
      <c r="E86" s="212"/>
      <c r="F86" s="212"/>
    </row>
    <row r="87" spans="1:6" s="217" customFormat="1">
      <c r="A87" s="210"/>
      <c r="B87" s="211" t="s">
        <v>391</v>
      </c>
      <c r="C87" s="211"/>
      <c r="D87" s="212"/>
      <c r="E87" s="212"/>
      <c r="F87" s="212"/>
    </row>
    <row r="88" spans="1:6" s="217" customFormat="1">
      <c r="A88" s="210"/>
      <c r="B88" s="211" t="s">
        <v>392</v>
      </c>
      <c r="C88" s="211" t="s">
        <v>20</v>
      </c>
      <c r="D88" s="212">
        <v>306</v>
      </c>
      <c r="E88" s="212"/>
      <c r="F88" s="212">
        <f>D88*E88</f>
        <v>0</v>
      </c>
    </row>
    <row r="89" spans="1:6" s="217" customFormat="1">
      <c r="A89" s="210"/>
      <c r="B89" s="211"/>
      <c r="C89" s="211"/>
      <c r="D89" s="212"/>
      <c r="E89" s="212"/>
      <c r="F89" s="212"/>
    </row>
    <row r="90" spans="1:6" s="217" customFormat="1">
      <c r="A90" s="210"/>
      <c r="B90" s="211" t="s">
        <v>576</v>
      </c>
      <c r="C90" s="211"/>
      <c r="D90" s="212"/>
      <c r="E90" s="212"/>
      <c r="F90" s="212"/>
    </row>
    <row r="91" spans="1:6" s="217" customFormat="1">
      <c r="A91" s="210" t="s">
        <v>534</v>
      </c>
      <c r="B91" s="211" t="s">
        <v>577</v>
      </c>
      <c r="C91" s="211" t="s">
        <v>15</v>
      </c>
      <c r="D91" s="212">
        <v>1852</v>
      </c>
      <c r="E91" s="212"/>
      <c r="F91" s="212">
        <f>D91*E91</f>
        <v>0</v>
      </c>
    </row>
    <row r="92" spans="1:6" s="217" customFormat="1">
      <c r="A92" s="210"/>
      <c r="B92" s="211"/>
      <c r="C92" s="211"/>
      <c r="D92" s="212"/>
      <c r="E92" s="212"/>
      <c r="F92" s="212"/>
    </row>
    <row r="93" spans="1:6" s="217" customFormat="1">
      <c r="A93" s="210"/>
      <c r="B93" s="211" t="s">
        <v>578</v>
      </c>
      <c r="C93" s="211"/>
      <c r="D93" s="212"/>
      <c r="E93" s="212"/>
      <c r="F93" s="212"/>
    </row>
    <row r="94" spans="1:6" s="217" customFormat="1">
      <c r="A94" s="210" t="s">
        <v>541</v>
      </c>
      <c r="B94" s="211" t="s">
        <v>579</v>
      </c>
      <c r="C94" s="211" t="s">
        <v>15</v>
      </c>
      <c r="D94" s="212">
        <v>1852</v>
      </c>
      <c r="E94" s="212"/>
      <c r="F94" s="212">
        <f>D94*E94</f>
        <v>0</v>
      </c>
    </row>
    <row r="95" spans="1:6" s="217" customFormat="1">
      <c r="A95" s="210"/>
      <c r="B95" s="211"/>
      <c r="C95" s="211"/>
      <c r="D95" s="212"/>
      <c r="E95" s="212"/>
      <c r="F95" s="212"/>
    </row>
    <row r="96" spans="1:6" s="217" customFormat="1">
      <c r="A96" s="210"/>
      <c r="B96" s="211" t="s">
        <v>393</v>
      </c>
      <c r="C96" s="211"/>
      <c r="D96" s="212"/>
      <c r="E96" s="212"/>
      <c r="F96" s="212"/>
    </row>
    <row r="97" spans="1:6" s="217" customFormat="1">
      <c r="A97" s="210" t="s">
        <v>542</v>
      </c>
      <c r="B97" s="211" t="s">
        <v>531</v>
      </c>
      <c r="C97" s="211"/>
      <c r="D97" s="212"/>
      <c r="E97" s="212"/>
      <c r="F97" s="212"/>
    </row>
    <row r="98" spans="1:6" s="217" customFormat="1">
      <c r="A98" s="210"/>
      <c r="B98" s="211" t="s">
        <v>530</v>
      </c>
      <c r="C98" s="211" t="s">
        <v>46</v>
      </c>
      <c r="D98" s="212">
        <v>2156</v>
      </c>
      <c r="E98" s="212"/>
      <c r="F98" s="212">
        <f>D98*E98</f>
        <v>0</v>
      </c>
    </row>
    <row r="99" spans="1:6" s="217" customFormat="1">
      <c r="A99" s="210"/>
      <c r="B99" s="211"/>
      <c r="C99" s="211"/>
      <c r="D99" s="212"/>
      <c r="E99" s="212"/>
      <c r="F99" s="212"/>
    </row>
    <row r="100" spans="1:6" s="217" customFormat="1">
      <c r="A100" s="210"/>
      <c r="B100" s="211" t="s">
        <v>395</v>
      </c>
      <c r="C100" s="211"/>
      <c r="D100" s="212"/>
      <c r="E100" s="212"/>
      <c r="F100" s="212"/>
    </row>
    <row r="101" spans="1:6" s="217" customFormat="1">
      <c r="A101" s="210" t="s">
        <v>547</v>
      </c>
      <c r="B101" s="211" t="s">
        <v>397</v>
      </c>
      <c r="C101" s="211"/>
      <c r="D101" s="212"/>
      <c r="E101" s="212"/>
      <c r="F101" s="212"/>
    </row>
    <row r="102" spans="1:6" s="217" customFormat="1">
      <c r="A102" s="210"/>
      <c r="B102" s="211" t="s">
        <v>532</v>
      </c>
      <c r="C102" s="211"/>
      <c r="D102" s="212"/>
      <c r="E102" s="212"/>
      <c r="F102" s="212"/>
    </row>
    <row r="103" spans="1:6" s="217" customFormat="1">
      <c r="A103" s="210"/>
      <c r="B103" s="211" t="s">
        <v>398</v>
      </c>
      <c r="C103" s="211" t="s">
        <v>12</v>
      </c>
      <c r="D103" s="212">
        <v>98</v>
      </c>
      <c r="E103" s="212"/>
      <c r="F103" s="212">
        <f>D103*E103</f>
        <v>0</v>
      </c>
    </row>
    <row r="104" spans="1:6" s="217" customFormat="1">
      <c r="A104" s="210"/>
      <c r="B104" s="211"/>
      <c r="C104" s="211"/>
      <c r="D104" s="212"/>
      <c r="E104" s="212"/>
      <c r="F104" s="212"/>
    </row>
    <row r="105" spans="1:6" s="217" customFormat="1">
      <c r="A105" s="210"/>
      <c r="B105" s="211" t="s">
        <v>399</v>
      </c>
      <c r="C105" s="211"/>
      <c r="D105" s="212"/>
      <c r="E105" s="212"/>
      <c r="F105" s="212"/>
    </row>
    <row r="106" spans="1:6" s="217" customFormat="1">
      <c r="A106" s="210" t="s">
        <v>580</v>
      </c>
      <c r="B106" s="211" t="s">
        <v>401</v>
      </c>
      <c r="C106" s="211"/>
      <c r="D106" s="212"/>
      <c r="E106" s="212"/>
      <c r="F106" s="212"/>
    </row>
    <row r="107" spans="1:6" s="217" customFormat="1">
      <c r="A107" s="210"/>
      <c r="B107" s="211" t="s">
        <v>402</v>
      </c>
      <c r="C107" s="211" t="s">
        <v>170</v>
      </c>
      <c r="D107" s="212">
        <v>8996</v>
      </c>
      <c r="E107" s="212"/>
      <c r="F107" s="212">
        <f>D107*E107</f>
        <v>0</v>
      </c>
    </row>
    <row r="108" spans="1:6" s="217" customFormat="1">
      <c r="A108" s="210"/>
      <c r="B108" s="211"/>
      <c r="C108" s="211"/>
      <c r="D108" s="212"/>
      <c r="E108" s="212"/>
      <c r="F108" s="212"/>
    </row>
    <row r="109" spans="1:6" s="217" customFormat="1">
      <c r="A109" s="210"/>
      <c r="B109" s="211" t="s">
        <v>403</v>
      </c>
      <c r="C109" s="211"/>
      <c r="D109" s="212"/>
      <c r="E109" s="212"/>
      <c r="F109" s="212"/>
    </row>
    <row r="110" spans="1:6" s="217" customFormat="1">
      <c r="A110" s="210" t="s">
        <v>581</v>
      </c>
      <c r="B110" s="211" t="s">
        <v>533</v>
      </c>
      <c r="C110" s="211" t="s">
        <v>20</v>
      </c>
      <c r="D110" s="212">
        <v>4498</v>
      </c>
      <c r="E110" s="212"/>
      <c r="F110" s="212">
        <f>D110*E110</f>
        <v>0</v>
      </c>
    </row>
    <row r="111" spans="1:6" ht="13.5" thickBot="1"/>
    <row r="112" spans="1:6" ht="13.5" thickBot="1">
      <c r="A112" s="204"/>
      <c r="B112" s="213" t="s">
        <v>405</v>
      </c>
      <c r="C112" s="214"/>
      <c r="D112" s="215"/>
      <c r="E112" s="215"/>
      <c r="F112" s="216">
        <f>SUM(F45:F111)</f>
        <v>0</v>
      </c>
    </row>
    <row r="113" spans="1:6">
      <c r="A113" s="204"/>
    </row>
    <row r="114" spans="1:6">
      <c r="A114" s="204" t="s">
        <v>406</v>
      </c>
      <c r="B114" s="194" t="s">
        <v>24</v>
      </c>
    </row>
    <row r="115" spans="1:6" s="221" customFormat="1">
      <c r="A115" s="218"/>
      <c r="B115" s="219"/>
      <c r="C115" s="219"/>
      <c r="D115" s="220"/>
      <c r="E115" s="220"/>
      <c r="F115" s="220"/>
    </row>
    <row r="116" spans="1:6">
      <c r="B116" s="195" t="s">
        <v>407</v>
      </c>
    </row>
    <row r="117" spans="1:6">
      <c r="A117" s="193" t="s">
        <v>408</v>
      </c>
      <c r="B117" s="195" t="s">
        <v>409</v>
      </c>
    </row>
    <row r="118" spans="1:6">
      <c r="B118" s="195" t="s">
        <v>410</v>
      </c>
    </row>
    <row r="119" spans="1:6">
      <c r="B119" s="195" t="s">
        <v>411</v>
      </c>
      <c r="C119" s="195" t="s">
        <v>46</v>
      </c>
      <c r="D119" s="196">
        <v>170</v>
      </c>
      <c r="F119" s="196">
        <f>D119*E119</f>
        <v>0</v>
      </c>
    </row>
    <row r="121" spans="1:6">
      <c r="B121" s="195" t="s">
        <v>412</v>
      </c>
    </row>
    <row r="122" spans="1:6">
      <c r="A122" s="193" t="s">
        <v>413</v>
      </c>
      <c r="B122" s="195" t="s">
        <v>414</v>
      </c>
    </row>
    <row r="123" spans="1:6">
      <c r="B123" s="195" t="s">
        <v>415</v>
      </c>
    </row>
    <row r="124" spans="1:6">
      <c r="B124" s="195" t="s">
        <v>546</v>
      </c>
      <c r="C124" s="195" t="s">
        <v>12</v>
      </c>
      <c r="D124" s="196">
        <v>1</v>
      </c>
      <c r="F124" s="196">
        <f>D124*E124</f>
        <v>0</v>
      </c>
    </row>
    <row r="126" spans="1:6" customFormat="1">
      <c r="B126" s="195" t="s">
        <v>416</v>
      </c>
      <c r="F126" s="196"/>
    </row>
    <row r="127" spans="1:6" customFormat="1">
      <c r="A127" s="193" t="s">
        <v>417</v>
      </c>
      <c r="B127" s="195" t="s">
        <v>418</v>
      </c>
      <c r="F127" s="196"/>
    </row>
    <row r="128" spans="1:6" customFormat="1">
      <c r="B128" s="195" t="s">
        <v>419</v>
      </c>
      <c r="C128" s="195" t="s">
        <v>12</v>
      </c>
      <c r="D128" s="196">
        <v>1</v>
      </c>
      <c r="E128" s="196"/>
      <c r="F128" s="196">
        <f>D128*E128</f>
        <v>0</v>
      </c>
    </row>
    <row r="130" spans="1:6">
      <c r="B130" s="195" t="s">
        <v>335</v>
      </c>
    </row>
    <row r="131" spans="1:6">
      <c r="A131" s="193" t="s">
        <v>420</v>
      </c>
      <c r="B131" s="195" t="s">
        <v>421</v>
      </c>
      <c r="C131" s="195" t="s">
        <v>12</v>
      </c>
      <c r="D131" s="196">
        <v>3</v>
      </c>
      <c r="F131" s="196">
        <f>D131*E131</f>
        <v>0</v>
      </c>
    </row>
    <row r="132" spans="1:6" ht="13.5" thickBot="1"/>
    <row r="133" spans="1:6" ht="13.5" thickBot="1">
      <c r="A133" s="204"/>
      <c r="B133" s="213" t="s">
        <v>422</v>
      </c>
      <c r="C133" s="214"/>
      <c r="D133" s="215"/>
      <c r="E133" s="215"/>
      <c r="F133" s="216">
        <f>SUM(F114:F132)</f>
        <v>0</v>
      </c>
    </row>
    <row r="134" spans="1:6">
      <c r="A134" s="204"/>
    </row>
    <row r="135" spans="1:6">
      <c r="A135" s="204" t="s">
        <v>423</v>
      </c>
      <c r="B135" s="194" t="s">
        <v>43</v>
      </c>
    </row>
    <row r="136" spans="1:6">
      <c r="A136" s="204"/>
      <c r="B136" s="194"/>
    </row>
    <row r="137" spans="1:6" s="221" customFormat="1">
      <c r="A137" s="218"/>
      <c r="B137" s="219" t="s">
        <v>424</v>
      </c>
      <c r="C137" s="219"/>
      <c r="D137" s="220"/>
      <c r="E137" s="220"/>
      <c r="F137" s="220"/>
    </row>
    <row r="138" spans="1:6" s="221" customFormat="1">
      <c r="A138" s="218" t="s">
        <v>425</v>
      </c>
      <c r="B138" s="219" t="s">
        <v>426</v>
      </c>
      <c r="C138" s="219"/>
      <c r="D138" s="220"/>
      <c r="E138" s="220"/>
      <c r="F138" s="220"/>
    </row>
    <row r="139" spans="1:6" s="221" customFormat="1">
      <c r="A139" s="218"/>
      <c r="B139" s="219" t="s">
        <v>550</v>
      </c>
      <c r="C139" s="219" t="s">
        <v>15</v>
      </c>
      <c r="D139" s="220">
        <v>109</v>
      </c>
      <c r="E139" s="220"/>
      <c r="F139" s="220">
        <f>D139*E139</f>
        <v>0</v>
      </c>
    </row>
    <row r="140" spans="1:6">
      <c r="A140" s="204"/>
      <c r="B140" s="194"/>
    </row>
    <row r="141" spans="1:6" s="221" customFormat="1">
      <c r="A141" s="218"/>
      <c r="B141" s="219" t="s">
        <v>548</v>
      </c>
      <c r="C141" s="219"/>
      <c r="D141" s="220"/>
      <c r="E141" s="220"/>
      <c r="F141" s="220"/>
    </row>
    <row r="142" spans="1:6" s="221" customFormat="1">
      <c r="A142" s="218" t="s">
        <v>428</v>
      </c>
      <c r="B142" s="219" t="s">
        <v>549</v>
      </c>
      <c r="C142" s="219"/>
      <c r="D142" s="220"/>
      <c r="E142" s="220"/>
      <c r="F142" s="220"/>
    </row>
    <row r="143" spans="1:6" s="221" customFormat="1">
      <c r="A143" s="218"/>
      <c r="B143" s="219" t="s">
        <v>551</v>
      </c>
      <c r="C143" s="219" t="s">
        <v>15</v>
      </c>
      <c r="D143" s="220">
        <v>78</v>
      </c>
      <c r="E143" s="220"/>
      <c r="F143" s="220">
        <f>D143*E143</f>
        <v>0</v>
      </c>
    </row>
    <row r="144" spans="1:6" s="221" customFormat="1">
      <c r="A144" s="218"/>
      <c r="B144" s="219"/>
      <c r="C144" s="219"/>
      <c r="D144" s="220"/>
      <c r="E144" s="220"/>
      <c r="F144" s="220"/>
    </row>
    <row r="145" spans="1:6" s="221" customFormat="1">
      <c r="A145" s="218"/>
      <c r="B145" s="219" t="s">
        <v>427</v>
      </c>
      <c r="C145" s="219"/>
      <c r="D145" s="220"/>
      <c r="E145" s="220"/>
      <c r="F145" s="220"/>
    </row>
    <row r="146" spans="1:6" s="221" customFormat="1">
      <c r="A146" s="218" t="s">
        <v>431</v>
      </c>
      <c r="B146" s="219" t="s">
        <v>429</v>
      </c>
      <c r="C146" s="219"/>
      <c r="D146" s="220"/>
      <c r="E146" s="220"/>
      <c r="F146" s="220"/>
    </row>
    <row r="147" spans="1:6" s="221" customFormat="1">
      <c r="A147" s="218"/>
      <c r="B147" s="219" t="s">
        <v>552</v>
      </c>
      <c r="C147" s="219" t="s">
        <v>15</v>
      </c>
      <c r="D147" s="220">
        <v>144</v>
      </c>
      <c r="E147" s="220"/>
      <c r="F147" s="220">
        <f>D147*E147</f>
        <v>0</v>
      </c>
    </row>
    <row r="148" spans="1:6" s="221" customFormat="1">
      <c r="A148" s="218"/>
      <c r="B148" s="219"/>
      <c r="C148" s="219"/>
      <c r="D148" s="220"/>
      <c r="E148" s="220"/>
      <c r="F148" s="220"/>
    </row>
    <row r="149" spans="1:6" s="221" customFormat="1">
      <c r="A149" s="218"/>
      <c r="B149" s="219" t="s">
        <v>553</v>
      </c>
      <c r="C149" s="219"/>
      <c r="D149" s="220"/>
      <c r="E149" s="220"/>
      <c r="F149" s="220"/>
    </row>
    <row r="150" spans="1:6" s="221" customFormat="1">
      <c r="A150" s="218" t="s">
        <v>434</v>
      </c>
      <c r="B150" s="219" t="s">
        <v>429</v>
      </c>
      <c r="C150" s="219"/>
      <c r="D150" s="220"/>
      <c r="E150" s="220"/>
      <c r="F150" s="220"/>
    </row>
    <row r="151" spans="1:6" s="221" customFormat="1">
      <c r="A151" s="218"/>
      <c r="B151" s="219" t="s">
        <v>554</v>
      </c>
      <c r="C151" s="219" t="s">
        <v>15</v>
      </c>
      <c r="D151" s="220">
        <v>1187</v>
      </c>
      <c r="E151" s="220"/>
      <c r="F151" s="220">
        <f>D151*E151</f>
        <v>0</v>
      </c>
    </row>
    <row r="152" spans="1:6" s="221" customFormat="1">
      <c r="A152" s="218"/>
      <c r="B152" s="219"/>
      <c r="C152" s="219"/>
      <c r="D152" s="220"/>
      <c r="E152" s="220"/>
      <c r="F152" s="220"/>
    </row>
    <row r="153" spans="1:6" s="221" customFormat="1">
      <c r="A153" s="218"/>
      <c r="B153" s="219" t="s">
        <v>430</v>
      </c>
      <c r="C153" s="219"/>
      <c r="D153" s="220"/>
      <c r="E153" s="220"/>
      <c r="F153" s="220"/>
    </row>
    <row r="154" spans="1:6" s="221" customFormat="1">
      <c r="A154" s="218" t="s">
        <v>436</v>
      </c>
      <c r="B154" s="219" t="s">
        <v>432</v>
      </c>
      <c r="C154" s="219" t="s">
        <v>15</v>
      </c>
      <c r="D154" s="220">
        <v>119</v>
      </c>
      <c r="E154" s="220"/>
      <c r="F154" s="220">
        <f>D154*E154</f>
        <v>0</v>
      </c>
    </row>
    <row r="155" spans="1:6" s="221" customFormat="1">
      <c r="A155" s="218"/>
      <c r="B155" s="219"/>
      <c r="C155" s="219"/>
      <c r="D155" s="220"/>
      <c r="E155" s="220"/>
      <c r="F155" s="220"/>
    </row>
    <row r="156" spans="1:6" s="221" customFormat="1">
      <c r="A156" s="218"/>
      <c r="B156" s="219" t="s">
        <v>433</v>
      </c>
      <c r="C156" s="219"/>
      <c r="D156" s="220"/>
      <c r="E156" s="220"/>
      <c r="F156" s="220"/>
    </row>
    <row r="157" spans="1:6" s="221" customFormat="1">
      <c r="A157" s="218" t="s">
        <v>442</v>
      </c>
      <c r="B157" s="219" t="s">
        <v>555</v>
      </c>
      <c r="C157" s="219"/>
      <c r="D157" s="220"/>
      <c r="E157" s="220"/>
      <c r="F157" s="220"/>
    </row>
    <row r="158" spans="1:6" s="221" customFormat="1">
      <c r="A158" s="218"/>
      <c r="B158" s="219" t="s">
        <v>556</v>
      </c>
      <c r="C158" s="219" t="s">
        <v>46</v>
      </c>
      <c r="D158" s="220">
        <v>1308</v>
      </c>
      <c r="E158" s="220"/>
      <c r="F158" s="220">
        <f>D158*E158</f>
        <v>0</v>
      </c>
    </row>
    <row r="159" spans="1:6" s="221" customFormat="1">
      <c r="A159" s="218"/>
      <c r="B159" s="219"/>
      <c r="C159" s="219"/>
      <c r="D159" s="220"/>
      <c r="E159" s="220"/>
      <c r="F159" s="220"/>
    </row>
    <row r="160" spans="1:6" s="221" customFormat="1">
      <c r="A160" s="218"/>
      <c r="B160" s="219" t="s">
        <v>557</v>
      </c>
      <c r="C160" s="219"/>
      <c r="D160" s="220"/>
      <c r="E160" s="220"/>
      <c r="F160" s="220"/>
    </row>
    <row r="161" spans="1:6" s="221" customFormat="1">
      <c r="A161" s="218" t="s">
        <v>446</v>
      </c>
      <c r="B161" s="219" t="s">
        <v>558</v>
      </c>
      <c r="C161" s="219" t="s">
        <v>12</v>
      </c>
      <c r="D161" s="220">
        <v>168</v>
      </c>
      <c r="E161" s="220"/>
      <c r="F161" s="220">
        <f>D161*E161</f>
        <v>0</v>
      </c>
    </row>
    <row r="162" spans="1:6" s="221" customFormat="1">
      <c r="A162" s="218"/>
      <c r="B162" s="219"/>
      <c r="C162" s="219"/>
      <c r="D162" s="220"/>
      <c r="E162" s="220"/>
      <c r="F162" s="220"/>
    </row>
    <row r="163" spans="1:6" s="221" customFormat="1">
      <c r="A163" s="218"/>
      <c r="B163" s="219" t="s">
        <v>435</v>
      </c>
      <c r="C163" s="219"/>
      <c r="D163" s="220"/>
      <c r="E163" s="220"/>
      <c r="F163" s="220"/>
    </row>
    <row r="164" spans="1:6" s="221" customFormat="1">
      <c r="A164" s="218" t="s">
        <v>449</v>
      </c>
      <c r="B164" s="219" t="s">
        <v>437</v>
      </c>
      <c r="C164" s="219"/>
      <c r="D164" s="220"/>
      <c r="E164" s="220"/>
      <c r="F164" s="220"/>
    </row>
    <row r="165" spans="1:6" s="221" customFormat="1">
      <c r="A165" s="218"/>
      <c r="B165" s="219" t="s">
        <v>438</v>
      </c>
      <c r="C165" s="219"/>
      <c r="D165" s="220"/>
      <c r="E165" s="220"/>
      <c r="F165" s="220"/>
    </row>
    <row r="166" spans="1:6" s="221" customFormat="1">
      <c r="A166" s="218"/>
      <c r="B166" s="219" t="s">
        <v>439</v>
      </c>
      <c r="C166" s="219" t="s">
        <v>440</v>
      </c>
      <c r="D166" s="220">
        <v>29809</v>
      </c>
      <c r="E166" s="220"/>
      <c r="F166" s="220">
        <f>D166*E166</f>
        <v>0</v>
      </c>
    </row>
    <row r="167" spans="1:6" s="221" customFormat="1">
      <c r="A167" s="218"/>
      <c r="B167" s="219"/>
      <c r="C167" s="219"/>
      <c r="D167" s="220"/>
      <c r="E167" s="220"/>
      <c r="F167" s="220"/>
    </row>
    <row r="168" spans="1:6" s="221" customFormat="1">
      <c r="A168" s="218"/>
      <c r="B168" s="219" t="s">
        <v>441</v>
      </c>
      <c r="C168" s="219"/>
      <c r="D168" s="220"/>
      <c r="E168" s="220"/>
      <c r="F168" s="220"/>
    </row>
    <row r="169" spans="1:6" s="221" customFormat="1">
      <c r="A169" s="218" t="s">
        <v>452</v>
      </c>
      <c r="B169" s="219" t="s">
        <v>437</v>
      </c>
      <c r="C169" s="219"/>
      <c r="D169" s="220"/>
      <c r="E169" s="220"/>
      <c r="F169" s="220"/>
    </row>
    <row r="170" spans="1:6" s="221" customFormat="1">
      <c r="A170" s="218"/>
      <c r="B170" s="219" t="s">
        <v>438</v>
      </c>
      <c r="C170" s="219"/>
      <c r="D170" s="220"/>
      <c r="E170" s="220"/>
      <c r="F170" s="220"/>
    </row>
    <row r="171" spans="1:6" s="221" customFormat="1">
      <c r="A171" s="218"/>
      <c r="B171" s="219" t="s">
        <v>443</v>
      </c>
      <c r="C171" s="219"/>
      <c r="D171" s="220"/>
      <c r="E171" s="220"/>
      <c r="F171" s="220"/>
    </row>
    <row r="172" spans="1:6" s="221" customFormat="1">
      <c r="A172" s="218"/>
      <c r="B172" s="219" t="s">
        <v>444</v>
      </c>
      <c r="C172" s="219" t="s">
        <v>440</v>
      </c>
      <c r="D172" s="220">
        <v>572232</v>
      </c>
      <c r="E172" s="220"/>
      <c r="F172" s="220">
        <f>D172*E172</f>
        <v>0</v>
      </c>
    </row>
    <row r="173" spans="1:6" s="221" customFormat="1">
      <c r="A173" s="218"/>
      <c r="B173" s="219"/>
      <c r="C173" s="219"/>
      <c r="D173" s="220"/>
      <c r="E173" s="220"/>
      <c r="F173" s="220"/>
    </row>
    <row r="174" spans="1:6" s="221" customFormat="1">
      <c r="A174" s="218"/>
      <c r="B174" s="219" t="s">
        <v>445</v>
      </c>
      <c r="C174" s="219"/>
      <c r="D174" s="220"/>
      <c r="E174" s="220"/>
      <c r="F174" s="220"/>
    </row>
    <row r="175" spans="1:6" s="221" customFormat="1">
      <c r="A175" s="218" t="s">
        <v>456</v>
      </c>
      <c r="B175" s="219" t="s">
        <v>447</v>
      </c>
      <c r="C175" s="219"/>
      <c r="D175" s="220"/>
      <c r="E175" s="220"/>
      <c r="F175" s="220"/>
    </row>
    <row r="176" spans="1:6" s="221" customFormat="1">
      <c r="A176" s="218"/>
      <c r="B176" s="219" t="s">
        <v>559</v>
      </c>
      <c r="C176" s="219" t="s">
        <v>12</v>
      </c>
      <c r="D176" s="220">
        <v>196</v>
      </c>
      <c r="E176" s="220"/>
      <c r="F176" s="220">
        <f>D176*E176</f>
        <v>0</v>
      </c>
    </row>
    <row r="177" spans="1:6" s="221" customFormat="1">
      <c r="A177" s="218"/>
      <c r="B177" s="219"/>
      <c r="C177" s="219"/>
      <c r="D177" s="220"/>
      <c r="E177" s="220"/>
      <c r="F177" s="220"/>
    </row>
    <row r="178" spans="1:6" s="221" customFormat="1">
      <c r="A178" s="218"/>
      <c r="B178" s="219" t="s">
        <v>448</v>
      </c>
      <c r="C178" s="219"/>
      <c r="D178" s="220"/>
      <c r="E178" s="220"/>
      <c r="F178" s="220"/>
    </row>
    <row r="179" spans="1:6" s="221" customFormat="1">
      <c r="A179" s="218" t="s">
        <v>459</v>
      </c>
      <c r="B179" s="219" t="s">
        <v>450</v>
      </c>
      <c r="C179" s="219"/>
      <c r="D179" s="220"/>
      <c r="E179" s="220"/>
      <c r="F179" s="220"/>
    </row>
    <row r="180" spans="1:6" s="221" customFormat="1">
      <c r="A180" s="218"/>
      <c r="B180" s="219" t="s">
        <v>560</v>
      </c>
      <c r="C180" s="219" t="s">
        <v>20</v>
      </c>
      <c r="D180" s="220">
        <v>63</v>
      </c>
      <c r="E180" s="220"/>
      <c r="F180" s="220">
        <f>D180*E180</f>
        <v>0</v>
      </c>
    </row>
    <row r="181" spans="1:6" s="221" customFormat="1">
      <c r="A181" s="218"/>
      <c r="B181" s="219" t="s">
        <v>633</v>
      </c>
      <c r="C181" s="219"/>
      <c r="D181" s="220"/>
      <c r="E181" s="220"/>
      <c r="F181" s="220"/>
    </row>
    <row r="182" spans="1:6" s="221" customFormat="1">
      <c r="A182" s="218"/>
      <c r="B182" s="219"/>
      <c r="C182" s="219"/>
      <c r="D182" s="220"/>
      <c r="E182" s="220"/>
      <c r="F182" s="220"/>
    </row>
    <row r="183" spans="1:6" s="221" customFormat="1">
      <c r="A183" s="218"/>
      <c r="B183" s="219" t="s">
        <v>451</v>
      </c>
      <c r="C183" s="219"/>
      <c r="D183" s="220"/>
      <c r="E183" s="220"/>
      <c r="F183" s="220"/>
    </row>
    <row r="184" spans="1:6" s="221" customFormat="1">
      <c r="A184" s="218" t="s">
        <v>462</v>
      </c>
      <c r="B184" s="219" t="s">
        <v>453</v>
      </c>
      <c r="C184" s="219"/>
      <c r="D184" s="220"/>
      <c r="E184" s="220"/>
      <c r="F184" s="220"/>
    </row>
    <row r="185" spans="1:6" s="221" customFormat="1">
      <c r="A185" s="218"/>
      <c r="B185" s="219" t="s">
        <v>454</v>
      </c>
      <c r="C185" s="219" t="s">
        <v>20</v>
      </c>
      <c r="D185" s="220">
        <v>2384</v>
      </c>
      <c r="E185" s="220"/>
      <c r="F185" s="220">
        <f>D185*E185</f>
        <v>0</v>
      </c>
    </row>
    <row r="186" spans="1:6" s="221" customFormat="1">
      <c r="A186" s="218"/>
      <c r="B186" s="219"/>
      <c r="C186" s="219"/>
      <c r="D186" s="220"/>
      <c r="E186" s="220"/>
      <c r="F186" s="220"/>
    </row>
    <row r="187" spans="1:6" s="221" customFormat="1">
      <c r="A187" s="218"/>
      <c r="B187" s="219" t="s">
        <v>455</v>
      </c>
      <c r="C187" s="219"/>
      <c r="D187" s="220"/>
      <c r="E187" s="220"/>
      <c r="F187" s="220"/>
    </row>
    <row r="188" spans="1:6" s="221" customFormat="1">
      <c r="A188" s="218" t="s">
        <v>465</v>
      </c>
      <c r="B188" s="219" t="s">
        <v>453</v>
      </c>
      <c r="C188" s="219"/>
      <c r="D188" s="220"/>
      <c r="E188" s="220"/>
      <c r="F188" s="220"/>
    </row>
    <row r="189" spans="1:6" s="221" customFormat="1">
      <c r="A189" s="218"/>
      <c r="B189" s="219" t="s">
        <v>457</v>
      </c>
      <c r="C189" s="219"/>
      <c r="D189" s="220"/>
      <c r="E189" s="220"/>
      <c r="F189" s="220"/>
    </row>
    <row r="190" spans="1:6" s="221" customFormat="1">
      <c r="A190" s="218"/>
      <c r="B190" s="219" t="s">
        <v>561</v>
      </c>
      <c r="C190" s="219" t="s">
        <v>20</v>
      </c>
      <c r="D190" s="220">
        <v>1132</v>
      </c>
      <c r="E190" s="220"/>
      <c r="F190" s="220">
        <f>D190*E190</f>
        <v>0</v>
      </c>
    </row>
    <row r="191" spans="1:6" s="221" customFormat="1">
      <c r="A191" s="218"/>
      <c r="B191" s="219"/>
      <c r="C191" s="219"/>
      <c r="D191" s="220"/>
      <c r="E191" s="220"/>
      <c r="F191" s="220"/>
    </row>
    <row r="192" spans="1:6" s="221" customFormat="1">
      <c r="A192" s="218"/>
      <c r="B192" s="219" t="s">
        <v>458</v>
      </c>
      <c r="C192" s="219"/>
      <c r="D192" s="220"/>
      <c r="E192" s="220"/>
      <c r="F192" s="220"/>
    </row>
    <row r="193" spans="1:6" s="221" customFormat="1">
      <c r="A193" s="218" t="s">
        <v>468</v>
      </c>
      <c r="B193" s="219" t="s">
        <v>460</v>
      </c>
      <c r="C193" s="219"/>
      <c r="D193" s="220"/>
      <c r="E193" s="220"/>
      <c r="F193" s="220"/>
    </row>
    <row r="194" spans="1:6" s="221" customFormat="1">
      <c r="A194" s="218"/>
      <c r="B194" s="219" t="s">
        <v>622</v>
      </c>
      <c r="C194" s="219"/>
      <c r="D194" s="220"/>
      <c r="E194" s="220"/>
      <c r="F194" s="220"/>
    </row>
    <row r="195" spans="1:6" s="221" customFormat="1">
      <c r="A195" s="218"/>
      <c r="B195" s="219" t="s">
        <v>634</v>
      </c>
      <c r="C195" s="219"/>
      <c r="D195" s="220"/>
      <c r="E195" s="220"/>
      <c r="F195" s="220"/>
    </row>
    <row r="196" spans="1:6" s="221" customFormat="1">
      <c r="A196" s="218"/>
      <c r="B196" s="219" t="s">
        <v>635</v>
      </c>
      <c r="C196" s="219" t="s">
        <v>20</v>
      </c>
      <c r="D196" s="220">
        <v>912</v>
      </c>
      <c r="E196" s="220"/>
      <c r="F196" s="220">
        <f>D196*E196</f>
        <v>0</v>
      </c>
    </row>
    <row r="197" spans="1:6" s="221" customFormat="1">
      <c r="A197" s="218"/>
      <c r="B197" s="219"/>
      <c r="C197" s="219"/>
      <c r="D197" s="220"/>
      <c r="E197" s="220"/>
      <c r="F197" s="220"/>
    </row>
    <row r="198" spans="1:6" s="221" customFormat="1">
      <c r="A198" s="218"/>
      <c r="B198" s="219" t="s">
        <v>461</v>
      </c>
      <c r="C198" s="219"/>
      <c r="D198" s="220"/>
      <c r="E198" s="220"/>
      <c r="F198" s="220"/>
    </row>
    <row r="199" spans="1:6" s="221" customFormat="1">
      <c r="A199" s="218" t="s">
        <v>470</v>
      </c>
      <c r="B199" s="219" t="s">
        <v>460</v>
      </c>
      <c r="C199" s="219"/>
      <c r="D199" s="220"/>
      <c r="E199" s="220"/>
      <c r="F199" s="220"/>
    </row>
    <row r="200" spans="1:6" s="221" customFormat="1">
      <c r="A200" s="218"/>
      <c r="B200" s="219" t="s">
        <v>463</v>
      </c>
      <c r="C200" s="219"/>
      <c r="D200" s="220"/>
      <c r="E200" s="220"/>
      <c r="F200" s="220"/>
    </row>
    <row r="201" spans="1:6" s="221" customFormat="1">
      <c r="A201" s="218"/>
      <c r="B201" s="219" t="s">
        <v>636</v>
      </c>
      <c r="C201" s="219" t="s">
        <v>20</v>
      </c>
      <c r="D201" s="220">
        <v>3516</v>
      </c>
      <c r="E201" s="220"/>
      <c r="F201" s="220">
        <f>D201*E201</f>
        <v>0</v>
      </c>
    </row>
    <row r="202" spans="1:6" s="221" customFormat="1">
      <c r="A202" s="218"/>
      <c r="B202" s="219"/>
      <c r="C202" s="219"/>
      <c r="D202" s="220"/>
      <c r="E202" s="220"/>
      <c r="F202" s="220"/>
    </row>
    <row r="203" spans="1:6" s="221" customFormat="1">
      <c r="A203" s="218"/>
      <c r="B203" s="219" t="s">
        <v>464</v>
      </c>
      <c r="C203" s="219"/>
      <c r="D203" s="220"/>
      <c r="E203" s="220"/>
      <c r="F203" s="220"/>
    </row>
    <row r="204" spans="1:6" s="221" customFormat="1">
      <c r="A204" s="218" t="s">
        <v>473</v>
      </c>
      <c r="B204" s="219" t="s">
        <v>466</v>
      </c>
      <c r="C204" s="219"/>
      <c r="D204" s="220"/>
      <c r="E204" s="220"/>
      <c r="F204" s="220"/>
    </row>
    <row r="205" spans="1:6" s="221" customFormat="1">
      <c r="A205" s="218"/>
      <c r="B205" s="219" t="s">
        <v>467</v>
      </c>
      <c r="C205" s="219" t="s">
        <v>20</v>
      </c>
      <c r="D205" s="220">
        <v>2384</v>
      </c>
      <c r="E205" s="220"/>
      <c r="F205" s="220">
        <f>D205*E205</f>
        <v>0</v>
      </c>
    </row>
    <row r="206" spans="1:6" s="221" customFormat="1">
      <c r="A206" s="218"/>
      <c r="B206" s="219"/>
      <c r="C206" s="219"/>
      <c r="D206" s="220"/>
      <c r="E206" s="220"/>
      <c r="F206" s="220"/>
    </row>
    <row r="207" spans="1:6" s="221" customFormat="1">
      <c r="A207" s="218"/>
      <c r="B207" s="219" t="s">
        <v>562</v>
      </c>
      <c r="C207" s="219"/>
      <c r="D207" s="220"/>
      <c r="E207" s="220"/>
      <c r="F207" s="220"/>
    </row>
    <row r="208" spans="1:6" s="221" customFormat="1">
      <c r="A208" s="218" t="s">
        <v>475</v>
      </c>
      <c r="B208" s="219" t="s">
        <v>471</v>
      </c>
      <c r="C208" s="219"/>
      <c r="D208" s="220"/>
      <c r="E208" s="220"/>
      <c r="F208" s="220"/>
    </row>
    <row r="209" spans="1:6" s="221" customFormat="1">
      <c r="A209" s="218"/>
      <c r="B209" s="219" t="s">
        <v>563</v>
      </c>
      <c r="C209" s="219"/>
      <c r="D209" s="220"/>
      <c r="E209" s="220"/>
      <c r="F209" s="220"/>
    </row>
    <row r="210" spans="1:6" s="221" customFormat="1">
      <c r="A210" s="218"/>
      <c r="B210" s="219" t="s">
        <v>582</v>
      </c>
      <c r="C210" s="219"/>
      <c r="D210" s="220"/>
      <c r="E210" s="220"/>
      <c r="F210" s="220"/>
    </row>
    <row r="211" spans="1:6" s="221" customFormat="1">
      <c r="A211" s="218"/>
      <c r="B211" s="219" t="s">
        <v>472</v>
      </c>
      <c r="C211" s="219"/>
      <c r="D211" s="220"/>
      <c r="E211" s="220"/>
      <c r="F211" s="220"/>
    </row>
    <row r="212" spans="1:6" s="221" customFormat="1">
      <c r="A212" s="218"/>
      <c r="B212" s="219" t="s">
        <v>564</v>
      </c>
      <c r="C212" s="219"/>
      <c r="D212" s="220"/>
      <c r="E212" s="220"/>
      <c r="F212" s="220"/>
    </row>
    <row r="213" spans="1:6" s="221" customFormat="1">
      <c r="A213" s="218"/>
      <c r="B213" s="219" t="s">
        <v>583</v>
      </c>
      <c r="C213" s="219"/>
      <c r="D213" s="220"/>
      <c r="E213" s="220"/>
      <c r="F213" s="220"/>
    </row>
    <row r="214" spans="1:6" s="221" customFormat="1">
      <c r="A214" s="218"/>
      <c r="B214" s="219" t="s">
        <v>584</v>
      </c>
      <c r="C214" s="219" t="s">
        <v>12</v>
      </c>
      <c r="D214" s="220">
        <v>156</v>
      </c>
      <c r="E214" s="220"/>
      <c r="F214" s="220">
        <f>D214*E214</f>
        <v>0</v>
      </c>
    </row>
    <row r="215" spans="1:6" s="221" customFormat="1">
      <c r="A215" s="218"/>
      <c r="B215" s="219"/>
      <c r="C215" s="219"/>
      <c r="D215" s="220"/>
      <c r="E215" s="220"/>
      <c r="F215" s="220"/>
    </row>
    <row r="216" spans="1:6" s="221" customFormat="1">
      <c r="A216" s="218"/>
      <c r="B216" s="219" t="s">
        <v>469</v>
      </c>
      <c r="C216" s="219"/>
      <c r="D216" s="220"/>
      <c r="E216" s="220"/>
      <c r="F216" s="220"/>
    </row>
    <row r="217" spans="1:6" s="221" customFormat="1">
      <c r="A217" s="218" t="s">
        <v>477</v>
      </c>
      <c r="B217" s="219" t="s">
        <v>471</v>
      </c>
      <c r="C217" s="219"/>
      <c r="D217" s="220"/>
      <c r="E217" s="220"/>
      <c r="F217" s="220"/>
    </row>
    <row r="218" spans="1:6" s="221" customFormat="1">
      <c r="A218" s="218"/>
      <c r="B218" s="219" t="s">
        <v>563</v>
      </c>
      <c r="C218" s="219"/>
      <c r="D218" s="220"/>
      <c r="E218" s="220"/>
      <c r="F218" s="220"/>
    </row>
    <row r="219" spans="1:6" s="221" customFormat="1">
      <c r="A219" s="218"/>
      <c r="B219" s="219" t="s">
        <v>585</v>
      </c>
      <c r="C219" s="219"/>
      <c r="D219" s="220"/>
      <c r="E219" s="220"/>
      <c r="F219" s="220"/>
    </row>
    <row r="220" spans="1:6" s="221" customFormat="1">
      <c r="A220" s="218"/>
      <c r="B220" s="219" t="s">
        <v>586</v>
      </c>
      <c r="C220" s="219"/>
      <c r="D220" s="220"/>
      <c r="E220" s="220"/>
      <c r="F220" s="220"/>
    </row>
    <row r="221" spans="1:6" s="221" customFormat="1">
      <c r="A221" s="218"/>
      <c r="B221" s="219" t="s">
        <v>564</v>
      </c>
      <c r="C221" s="219"/>
      <c r="D221" s="220"/>
      <c r="E221" s="220"/>
      <c r="F221" s="220"/>
    </row>
    <row r="222" spans="1:6" s="221" customFormat="1">
      <c r="A222" s="218"/>
      <c r="B222" s="219" t="s">
        <v>587</v>
      </c>
      <c r="C222" s="219" t="s">
        <v>12</v>
      </c>
      <c r="D222" s="220">
        <v>6</v>
      </c>
      <c r="E222" s="220"/>
      <c r="F222" s="220">
        <f>D222*E222</f>
        <v>0</v>
      </c>
    </row>
    <row r="223" spans="1:6" s="221" customFormat="1">
      <c r="A223" s="218"/>
      <c r="B223" s="219"/>
      <c r="C223" s="219"/>
      <c r="D223" s="220"/>
      <c r="E223" s="220"/>
      <c r="F223" s="220"/>
    </row>
    <row r="224" spans="1:6" s="221" customFormat="1">
      <c r="A224" s="218"/>
      <c r="B224" s="219" t="s">
        <v>588</v>
      </c>
      <c r="C224" s="219"/>
      <c r="D224" s="220"/>
      <c r="E224" s="220"/>
      <c r="F224" s="220"/>
    </row>
    <row r="225" spans="1:6" s="221" customFormat="1">
      <c r="A225" s="218" t="s">
        <v>480</v>
      </c>
      <c r="B225" s="219" t="s">
        <v>471</v>
      </c>
      <c r="C225" s="219"/>
      <c r="D225" s="220"/>
      <c r="E225" s="220"/>
      <c r="F225" s="220"/>
    </row>
    <row r="226" spans="1:6" s="221" customFormat="1">
      <c r="A226" s="218"/>
      <c r="B226" s="219" t="s">
        <v>589</v>
      </c>
      <c r="C226" s="219"/>
      <c r="D226" s="220"/>
      <c r="E226" s="220"/>
      <c r="F226" s="220"/>
    </row>
    <row r="227" spans="1:6" s="221" customFormat="1">
      <c r="A227" s="218"/>
      <c r="B227" s="219" t="s">
        <v>590</v>
      </c>
      <c r="C227" s="219"/>
      <c r="D227" s="220"/>
      <c r="E227" s="220"/>
      <c r="F227" s="220"/>
    </row>
    <row r="228" spans="1:6" s="221" customFormat="1">
      <c r="A228" s="218"/>
      <c r="B228" s="219" t="s">
        <v>472</v>
      </c>
      <c r="C228" s="219"/>
      <c r="D228" s="220"/>
      <c r="E228" s="220"/>
      <c r="F228" s="220"/>
    </row>
    <row r="229" spans="1:6" s="221" customFormat="1">
      <c r="A229" s="218"/>
      <c r="B229" s="219" t="s">
        <v>591</v>
      </c>
      <c r="C229" s="219"/>
      <c r="D229" s="220"/>
      <c r="E229" s="220"/>
      <c r="F229" s="220"/>
    </row>
    <row r="230" spans="1:6" s="221" customFormat="1">
      <c r="A230" s="218"/>
      <c r="B230" s="219" t="s">
        <v>592</v>
      </c>
      <c r="C230" s="219" t="s">
        <v>12</v>
      </c>
      <c r="D230" s="220">
        <v>6</v>
      </c>
      <c r="E230" s="220"/>
      <c r="F230" s="220">
        <f>D230*E230</f>
        <v>0</v>
      </c>
    </row>
    <row r="231" spans="1:6" s="221" customFormat="1">
      <c r="A231" s="218"/>
      <c r="B231" s="219"/>
      <c r="C231" s="219"/>
      <c r="D231" s="220"/>
      <c r="E231" s="220"/>
      <c r="F231" s="220"/>
    </row>
    <row r="232" spans="1:6" s="221" customFormat="1">
      <c r="A232" s="218" t="s">
        <v>482</v>
      </c>
      <c r="B232" s="219" t="s">
        <v>474</v>
      </c>
      <c r="C232" s="219" t="s">
        <v>12</v>
      </c>
      <c r="D232" s="220">
        <v>20</v>
      </c>
      <c r="E232" s="220"/>
      <c r="F232" s="220">
        <f>D232*E232</f>
        <v>0</v>
      </c>
    </row>
    <row r="233" spans="1:6" s="221" customFormat="1">
      <c r="A233" s="218"/>
      <c r="B233" s="219"/>
      <c r="C233" s="219"/>
      <c r="D233" s="220"/>
      <c r="E233" s="220"/>
      <c r="F233" s="220"/>
    </row>
    <row r="234" spans="1:6" s="221" customFormat="1">
      <c r="A234" s="218"/>
      <c r="B234" s="219" t="s">
        <v>476</v>
      </c>
      <c r="C234" s="219"/>
      <c r="D234" s="220"/>
      <c r="E234" s="220"/>
      <c r="F234" s="220"/>
    </row>
    <row r="235" spans="1:6" s="221" customFormat="1">
      <c r="A235" s="218" t="s">
        <v>594</v>
      </c>
      <c r="B235" s="219" t="s">
        <v>478</v>
      </c>
      <c r="C235" s="219"/>
      <c r="D235" s="220"/>
      <c r="E235" s="220"/>
      <c r="F235" s="220"/>
    </row>
    <row r="236" spans="1:6" s="221" customFormat="1">
      <c r="A236" s="218"/>
      <c r="B236" s="219" t="s">
        <v>593</v>
      </c>
      <c r="C236" s="219" t="s">
        <v>12</v>
      </c>
      <c r="D236" s="220">
        <v>112</v>
      </c>
      <c r="E236" s="220"/>
      <c r="F236" s="220">
        <f>D236*E236</f>
        <v>0</v>
      </c>
    </row>
    <row r="237" spans="1:6" s="221" customFormat="1">
      <c r="A237" s="218"/>
      <c r="B237" s="219"/>
      <c r="C237" s="219"/>
      <c r="D237" s="220"/>
      <c r="E237" s="220"/>
      <c r="F237" s="220"/>
    </row>
    <row r="238" spans="1:6" s="221" customFormat="1">
      <c r="A238" s="218"/>
      <c r="B238" s="219" t="s">
        <v>479</v>
      </c>
      <c r="C238" s="219"/>
      <c r="D238" s="220"/>
      <c r="E238" s="220"/>
      <c r="F238" s="220"/>
    </row>
    <row r="239" spans="1:6" s="221" customFormat="1">
      <c r="A239" s="218" t="s">
        <v>597</v>
      </c>
      <c r="B239" s="219" t="s">
        <v>481</v>
      </c>
      <c r="C239" s="219"/>
      <c r="D239" s="220"/>
      <c r="E239" s="220"/>
      <c r="F239" s="220"/>
    </row>
    <row r="240" spans="1:6" s="221" customFormat="1">
      <c r="A240" s="218"/>
      <c r="B240" s="219" t="s">
        <v>630</v>
      </c>
      <c r="C240" s="219" t="s">
        <v>46</v>
      </c>
      <c r="D240" s="220">
        <v>13</v>
      </c>
      <c r="E240" s="220"/>
      <c r="F240" s="220">
        <f>D240*E240</f>
        <v>0</v>
      </c>
    </row>
    <row r="241" spans="1:6" s="221" customFormat="1">
      <c r="A241" s="218"/>
      <c r="B241" s="219"/>
      <c r="C241" s="219"/>
      <c r="D241" s="220"/>
      <c r="E241" s="220"/>
      <c r="F241" s="220"/>
    </row>
    <row r="242" spans="1:6" s="221" customFormat="1">
      <c r="A242" s="218"/>
      <c r="B242" s="219" t="s">
        <v>479</v>
      </c>
      <c r="C242" s="219"/>
      <c r="D242" s="220"/>
      <c r="E242" s="220"/>
      <c r="F242" s="220"/>
    </row>
    <row r="243" spans="1:6" s="221" customFormat="1">
      <c r="A243" s="218" t="s">
        <v>598</v>
      </c>
      <c r="B243" s="219" t="s">
        <v>631</v>
      </c>
      <c r="C243" s="219"/>
      <c r="D243" s="220"/>
      <c r="E243" s="220"/>
      <c r="F243" s="220"/>
    </row>
    <row r="244" spans="1:6" s="221" customFormat="1">
      <c r="A244" s="218"/>
      <c r="B244" s="219" t="s">
        <v>632</v>
      </c>
      <c r="C244" s="219" t="s">
        <v>12</v>
      </c>
      <c r="D244" s="220">
        <v>112</v>
      </c>
      <c r="E244" s="220"/>
      <c r="F244" s="220">
        <f>D244*E244</f>
        <v>0</v>
      </c>
    </row>
    <row r="245" spans="1:6" s="221" customFormat="1">
      <c r="A245" s="218"/>
      <c r="B245" s="219"/>
      <c r="C245" s="219"/>
      <c r="D245" s="220"/>
      <c r="E245" s="220"/>
      <c r="F245" s="220"/>
    </row>
    <row r="246" spans="1:6" s="221" customFormat="1">
      <c r="A246" s="218"/>
      <c r="B246" s="219" t="s">
        <v>335</v>
      </c>
      <c r="C246" s="219"/>
      <c r="D246" s="220"/>
      <c r="E246" s="220"/>
      <c r="F246" s="220"/>
    </row>
    <row r="247" spans="1:6" s="221" customFormat="1">
      <c r="A247" s="218" t="s">
        <v>599</v>
      </c>
      <c r="B247" s="219" t="s">
        <v>483</v>
      </c>
      <c r="C247" s="219"/>
      <c r="D247" s="220"/>
      <c r="E247" s="220"/>
      <c r="F247" s="220"/>
    </row>
    <row r="248" spans="1:6" s="221" customFormat="1">
      <c r="A248" s="218"/>
      <c r="B248" s="219" t="s">
        <v>484</v>
      </c>
      <c r="C248" s="219" t="s">
        <v>12</v>
      </c>
      <c r="D248" s="220">
        <v>112</v>
      </c>
      <c r="E248" s="220"/>
      <c r="F248" s="220">
        <f>D248*E248</f>
        <v>0</v>
      </c>
    </row>
    <row r="249" spans="1:6" s="221" customFormat="1">
      <c r="A249" s="218"/>
      <c r="B249" s="219"/>
      <c r="C249" s="219"/>
      <c r="D249" s="220"/>
      <c r="E249" s="220"/>
      <c r="F249" s="220"/>
    </row>
    <row r="250" spans="1:6" s="221" customFormat="1">
      <c r="A250" s="218"/>
      <c r="B250" s="219" t="s">
        <v>335</v>
      </c>
      <c r="C250" s="219"/>
      <c r="D250" s="220"/>
      <c r="E250" s="220"/>
      <c r="F250" s="220"/>
    </row>
    <row r="251" spans="1:6" s="221" customFormat="1">
      <c r="A251" s="218" t="s">
        <v>629</v>
      </c>
      <c r="B251" s="219" t="s">
        <v>595</v>
      </c>
      <c r="C251" s="219" t="s">
        <v>20</v>
      </c>
      <c r="D251" s="220">
        <v>2</v>
      </c>
      <c r="E251" s="220"/>
      <c r="F251" s="220">
        <f>D251*E251</f>
        <v>0</v>
      </c>
    </row>
    <row r="252" spans="1:6" s="221" customFormat="1" ht="13.5" thickBot="1">
      <c r="A252" s="218"/>
      <c r="B252" s="219"/>
      <c r="C252" s="219"/>
      <c r="D252" s="220"/>
      <c r="E252" s="220"/>
      <c r="F252" s="220"/>
    </row>
    <row r="253" spans="1:6" ht="13.5" thickBot="1">
      <c r="A253" s="204"/>
      <c r="B253" s="213" t="s">
        <v>485</v>
      </c>
      <c r="C253" s="214"/>
      <c r="D253" s="215"/>
      <c r="E253" s="215"/>
      <c r="F253" s="216">
        <f>SUM(F135:F251)</f>
        <v>0</v>
      </c>
    </row>
    <row r="254" spans="1:6">
      <c r="A254" s="218"/>
      <c r="B254" s="219"/>
      <c r="C254" s="219"/>
      <c r="D254" s="220"/>
      <c r="E254" s="220"/>
      <c r="F254" s="220"/>
    </row>
    <row r="255" spans="1:6">
      <c r="A255" s="200" t="s">
        <v>486</v>
      </c>
      <c r="B255" s="222" t="s">
        <v>31</v>
      </c>
      <c r="C255" s="219"/>
      <c r="D255" s="220"/>
      <c r="E255" s="220"/>
      <c r="F255" s="220"/>
    </row>
    <row r="256" spans="1:6">
      <c r="A256" s="204"/>
      <c r="B256" s="194"/>
    </row>
    <row r="257" spans="1:6">
      <c r="B257" s="195" t="s">
        <v>487</v>
      </c>
    </row>
    <row r="258" spans="1:6">
      <c r="A258" s="193" t="s">
        <v>488</v>
      </c>
      <c r="B258" s="195" t="s">
        <v>489</v>
      </c>
      <c r="C258" s="195" t="s">
        <v>12</v>
      </c>
      <c r="D258" s="196">
        <v>78</v>
      </c>
      <c r="F258" s="196">
        <f>D258*E258</f>
        <v>0</v>
      </c>
    </row>
    <row r="260" spans="1:6">
      <c r="B260" s="195" t="s">
        <v>335</v>
      </c>
    </row>
    <row r="261" spans="1:6">
      <c r="A261" s="193" t="s">
        <v>596</v>
      </c>
      <c r="B261" s="195" t="s">
        <v>491</v>
      </c>
      <c r="C261" s="195" t="s">
        <v>12</v>
      </c>
      <c r="D261" s="196">
        <v>28</v>
      </c>
      <c r="F261" s="196">
        <f>D261*E261</f>
        <v>0</v>
      </c>
    </row>
    <row r="263" spans="1:6">
      <c r="B263" s="195" t="s">
        <v>335</v>
      </c>
    </row>
    <row r="264" spans="1:6">
      <c r="A264" s="193" t="s">
        <v>490</v>
      </c>
      <c r="B264" s="195" t="s">
        <v>600</v>
      </c>
    </row>
    <row r="265" spans="1:6">
      <c r="B265" s="195" t="s">
        <v>601</v>
      </c>
      <c r="C265" s="195" t="s">
        <v>12</v>
      </c>
      <c r="D265" s="196">
        <v>6</v>
      </c>
      <c r="F265" s="196">
        <f>D265*E265</f>
        <v>0</v>
      </c>
    </row>
    <row r="267" spans="1:6">
      <c r="B267" s="195" t="s">
        <v>335</v>
      </c>
    </row>
    <row r="268" spans="1:6">
      <c r="A268" s="193" t="s">
        <v>602</v>
      </c>
      <c r="B268" s="195" t="s">
        <v>603</v>
      </c>
    </row>
    <row r="269" spans="1:6">
      <c r="B269" s="195" t="s">
        <v>604</v>
      </c>
      <c r="C269" s="195" t="s">
        <v>12</v>
      </c>
      <c r="D269" s="196">
        <v>1</v>
      </c>
      <c r="F269" s="196">
        <f>D269*E269</f>
        <v>0</v>
      </c>
    </row>
    <row r="271" spans="1:6">
      <c r="B271" s="195" t="s">
        <v>335</v>
      </c>
    </row>
    <row r="272" spans="1:6">
      <c r="A272" s="193" t="s">
        <v>605</v>
      </c>
      <c r="B272" s="195" t="s">
        <v>606</v>
      </c>
    </row>
    <row r="273" spans="1:6">
      <c r="B273" s="195" t="s">
        <v>607</v>
      </c>
      <c r="C273" s="195" t="s">
        <v>12</v>
      </c>
      <c r="D273" s="196">
        <v>5</v>
      </c>
      <c r="F273" s="196">
        <f>D273*E273</f>
        <v>0</v>
      </c>
    </row>
    <row r="275" spans="1:6">
      <c r="B275" s="195" t="s">
        <v>335</v>
      </c>
    </row>
    <row r="276" spans="1:6">
      <c r="A276" s="193" t="s">
        <v>608</v>
      </c>
      <c r="B276" s="195" t="s">
        <v>609</v>
      </c>
    </row>
    <row r="277" spans="1:6">
      <c r="B277" s="195" t="s">
        <v>610</v>
      </c>
      <c r="C277" s="195" t="s">
        <v>12</v>
      </c>
      <c r="D277" s="196">
        <v>4</v>
      </c>
      <c r="F277" s="196">
        <f>D277*E277</f>
        <v>0</v>
      </c>
    </row>
    <row r="279" spans="1:6">
      <c r="B279" s="195" t="s">
        <v>335</v>
      </c>
    </row>
    <row r="280" spans="1:6">
      <c r="A280" s="193" t="s">
        <v>611</v>
      </c>
      <c r="B280" s="195" t="s">
        <v>612</v>
      </c>
      <c r="C280" s="195" t="s">
        <v>12</v>
      </c>
      <c r="D280" s="196">
        <v>2</v>
      </c>
      <c r="F280" s="196">
        <f>D280*E280</f>
        <v>0</v>
      </c>
    </row>
    <row r="282" spans="1:6">
      <c r="B282" s="195" t="s">
        <v>335</v>
      </c>
    </row>
    <row r="283" spans="1:6">
      <c r="A283" s="193" t="s">
        <v>613</v>
      </c>
      <c r="B283" s="195" t="s">
        <v>614</v>
      </c>
    </row>
    <row r="284" spans="1:6">
      <c r="B284" s="195" t="s">
        <v>615</v>
      </c>
      <c r="C284" s="195" t="s">
        <v>12</v>
      </c>
      <c r="D284" s="196">
        <v>1</v>
      </c>
      <c r="F284" s="196">
        <f>D284*E284</f>
        <v>0</v>
      </c>
    </row>
    <row r="285" spans="1:6" ht="13.5" thickBot="1"/>
    <row r="286" spans="1:6" ht="13.5" thickBot="1">
      <c r="A286" s="204"/>
      <c r="B286" s="213" t="s">
        <v>492</v>
      </c>
      <c r="C286" s="214"/>
      <c r="D286" s="215"/>
      <c r="E286" s="215"/>
      <c r="F286" s="216">
        <f>SUM(F258:F285)</f>
        <v>0</v>
      </c>
    </row>
    <row r="287" spans="1:6">
      <c r="A287" s="204"/>
      <c r="B287" s="250"/>
      <c r="C287" s="250"/>
      <c r="D287" s="251"/>
      <c r="E287" s="251"/>
      <c r="F287" s="251"/>
    </row>
    <row r="288" spans="1:6">
      <c r="A288" s="204"/>
      <c r="B288" s="250"/>
      <c r="C288" s="250"/>
      <c r="D288" s="251"/>
      <c r="E288" s="251"/>
      <c r="F288" s="251"/>
    </row>
    <row r="289" spans="1:6">
      <c r="A289" s="204"/>
      <c r="B289" s="250"/>
      <c r="C289" s="250"/>
      <c r="D289" s="251"/>
      <c r="E289" s="251"/>
      <c r="F289" s="251"/>
    </row>
    <row r="290" spans="1:6">
      <c r="A290" s="204"/>
      <c r="B290" s="250"/>
      <c r="C290" s="250"/>
      <c r="D290" s="251"/>
      <c r="E290" s="251"/>
      <c r="F290" s="251"/>
    </row>
    <row r="291" spans="1:6">
      <c r="A291" s="204"/>
      <c r="B291" s="250"/>
      <c r="C291" s="250"/>
      <c r="D291" s="251"/>
      <c r="E291" s="251"/>
      <c r="F291" s="251"/>
    </row>
    <row r="292" spans="1:6">
      <c r="A292" s="204"/>
      <c r="B292" s="250"/>
      <c r="C292" s="250"/>
      <c r="D292" s="251"/>
      <c r="E292" s="251"/>
      <c r="F292" s="251"/>
    </row>
    <row r="293" spans="1:6">
      <c r="A293" s="204"/>
      <c r="B293" s="250"/>
      <c r="C293" s="250"/>
      <c r="D293" s="251"/>
      <c r="E293" s="251"/>
      <c r="F293" s="251"/>
    </row>
    <row r="294" spans="1:6">
      <c r="A294" s="204"/>
      <c r="B294" s="250"/>
      <c r="C294" s="250"/>
      <c r="D294" s="251"/>
      <c r="E294" s="251"/>
      <c r="F294" s="251"/>
    </row>
    <row r="295" spans="1:6">
      <c r="A295" s="204"/>
      <c r="B295" s="250"/>
      <c r="C295" s="250"/>
      <c r="D295" s="251"/>
      <c r="E295" s="251"/>
      <c r="F295" s="251"/>
    </row>
    <row r="296" spans="1:6">
      <c r="A296" s="204"/>
      <c r="B296" s="194" t="s">
        <v>493</v>
      </c>
    </row>
    <row r="297" spans="1:6">
      <c r="A297" s="204"/>
      <c r="B297" s="194"/>
    </row>
    <row r="298" spans="1:6">
      <c r="A298" s="223" t="str">
        <f>A8</f>
        <v>1.00</v>
      </c>
      <c r="B298" s="224" t="str">
        <f>B8</f>
        <v>PREDDELA</v>
      </c>
      <c r="F298" s="196">
        <f>F43</f>
        <v>0</v>
      </c>
    </row>
    <row r="299" spans="1:6">
      <c r="A299" s="223"/>
      <c r="B299" s="224"/>
    </row>
    <row r="300" spans="1:6">
      <c r="A300" s="223" t="str">
        <f>A45</f>
        <v xml:space="preserve"> 2.00</v>
      </c>
      <c r="B300" s="224" t="str">
        <f>B45</f>
        <v>ZEMELJSKA DELA IN TEMELJENJE</v>
      </c>
      <c r="F300" s="196">
        <f>F112</f>
        <v>0</v>
      </c>
    </row>
    <row r="301" spans="1:6">
      <c r="A301" s="223"/>
      <c r="B301" s="224"/>
    </row>
    <row r="302" spans="1:6">
      <c r="A302" s="223" t="str">
        <f>A114</f>
        <v xml:space="preserve"> 4.00</v>
      </c>
      <c r="B302" s="224" t="str">
        <f>B114</f>
        <v>ODVODNJAVANJE</v>
      </c>
      <c r="F302" s="196">
        <f>F133</f>
        <v>0</v>
      </c>
    </row>
    <row r="303" spans="1:6">
      <c r="A303" s="223"/>
      <c r="B303" s="224"/>
    </row>
    <row r="304" spans="1:6">
      <c r="A304" s="223" t="str">
        <f>A135</f>
        <v xml:space="preserve"> 5.00</v>
      </c>
      <c r="B304" s="224" t="str">
        <f>B135</f>
        <v>GRADBENA IN OBRTNIŠKA DELA</v>
      </c>
      <c r="F304" s="196">
        <f>F253</f>
        <v>0</v>
      </c>
    </row>
    <row r="305" spans="1:6">
      <c r="A305" s="223"/>
      <c r="B305" s="224"/>
    </row>
    <row r="306" spans="1:6">
      <c r="A306" s="223" t="str">
        <f>A255</f>
        <v xml:space="preserve"> 7.00</v>
      </c>
      <c r="B306" s="224" t="str">
        <f>B255</f>
        <v>TUJE STORITVE</v>
      </c>
      <c r="F306" s="196">
        <f>F286</f>
        <v>0</v>
      </c>
    </row>
    <row r="307" spans="1:6" ht="13.5" thickBot="1">
      <c r="A307" s="204"/>
      <c r="B307" s="194"/>
    </row>
    <row r="308" spans="1:6" ht="13.5" thickBot="1">
      <c r="A308" s="204"/>
      <c r="B308" s="213" t="s">
        <v>494</v>
      </c>
      <c r="C308" s="214"/>
      <c r="D308" s="215"/>
      <c r="E308" s="215"/>
      <c r="F308" s="216">
        <f>SUM(F296:F307)</f>
        <v>0</v>
      </c>
    </row>
    <row r="309" spans="1:6" ht="13.5" thickBot="1">
      <c r="A309" s="204"/>
      <c r="B309" s="195" t="s">
        <v>495</v>
      </c>
      <c r="F309" s="196">
        <f>F308*0.22</f>
        <v>0</v>
      </c>
    </row>
    <row r="310" spans="1:6" ht="13.5" thickBot="1">
      <c r="A310" s="204"/>
      <c r="B310" s="213" t="s">
        <v>496</v>
      </c>
      <c r="C310" s="214"/>
      <c r="D310" s="215"/>
      <c r="E310" s="215"/>
      <c r="F310" s="216">
        <f>SUM(F308:F309)</f>
        <v>0</v>
      </c>
    </row>
    <row r="311" spans="1:6">
      <c r="A311" s="204"/>
    </row>
    <row r="312" spans="1:6">
      <c r="B312" s="195" t="s">
        <v>567</v>
      </c>
      <c r="D312" s="196" t="s">
        <v>497</v>
      </c>
    </row>
    <row r="342" spans="1:2">
      <c r="A342" s="223"/>
      <c r="B342" s="224"/>
    </row>
    <row r="343" spans="1:2">
      <c r="A343" s="223"/>
      <c r="B343" s="224"/>
    </row>
    <row r="344" spans="1:2">
      <c r="A344" s="223"/>
      <c r="B344" s="224"/>
    </row>
  </sheetData>
  <mergeCells count="3">
    <mergeCell ref="A1:F1"/>
    <mergeCell ref="A2:F2"/>
    <mergeCell ref="B6:F6"/>
  </mergeCells>
  <printOptions gridLines="1"/>
  <pageMargins left="0.7" right="0.7" top="0.75" bottom="0.75" header="0.3" footer="0.3"/>
  <pageSetup paperSize="9" orientation="portrait" r:id="rId1"/>
  <headerFooter>
    <oddHeader>&amp;LSanacija plazu na cesti R1-209/1089 Bled - Soteska od km 3.017 do km 3.259
Sanacija plazu (pilotna stena)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724C0-38BD-4496-80EA-0E4F59B5801F}">
  <dimension ref="A1:F42"/>
  <sheetViews>
    <sheetView tabSelected="1" topLeftCell="A14" workbookViewId="0">
      <selection activeCell="B13" sqref="B13"/>
    </sheetView>
  </sheetViews>
  <sheetFormatPr defaultRowHeight="12.75"/>
  <cols>
    <col min="1" max="1" width="9.28515625" style="260" bestFit="1" customWidth="1"/>
    <col min="2" max="2" width="63.85546875" style="260" customWidth="1"/>
    <col min="3" max="3" width="9.140625" style="319"/>
    <col min="4" max="4" width="9.28515625" style="319" bestFit="1" customWidth="1"/>
    <col min="5" max="5" width="15.28515625" style="367" customWidth="1"/>
    <col min="6" max="6" width="10.7109375" style="355" bestFit="1" customWidth="1"/>
    <col min="7" max="16384" width="9.140625" style="260"/>
  </cols>
  <sheetData>
    <row r="1" spans="1:6">
      <c r="A1" s="254"/>
      <c r="B1" s="255" t="s">
        <v>641</v>
      </c>
      <c r="C1" s="256"/>
      <c r="D1" s="257"/>
      <c r="E1" s="258"/>
      <c r="F1" s="259"/>
    </row>
    <row r="2" spans="1:6">
      <c r="A2" s="261"/>
      <c r="B2" s="262"/>
      <c r="C2" s="263"/>
      <c r="D2" s="257"/>
      <c r="E2" s="258"/>
      <c r="F2" s="259"/>
    </row>
    <row r="3" spans="1:6">
      <c r="A3" s="264" t="s">
        <v>642</v>
      </c>
      <c r="B3" s="265" t="s">
        <v>357</v>
      </c>
      <c r="C3" s="266" t="s">
        <v>643</v>
      </c>
      <c r="D3" s="267" t="s">
        <v>359</v>
      </c>
      <c r="E3" s="268" t="s">
        <v>644</v>
      </c>
      <c r="F3" s="269" t="s">
        <v>645</v>
      </c>
    </row>
    <row r="4" spans="1:6">
      <c r="A4" s="261"/>
      <c r="B4" s="270"/>
      <c r="C4" s="263"/>
      <c r="D4" s="257"/>
      <c r="E4" s="258"/>
      <c r="F4" s="259"/>
    </row>
    <row r="5" spans="1:6">
      <c r="A5" s="254" t="s">
        <v>646</v>
      </c>
      <c r="B5" s="262" t="s">
        <v>647</v>
      </c>
      <c r="C5" s="263"/>
      <c r="D5" s="257"/>
      <c r="E5" s="258"/>
      <c r="F5" s="259"/>
    </row>
    <row r="6" spans="1:6">
      <c r="A6" s="261"/>
      <c r="B6" s="271"/>
      <c r="C6" s="272"/>
      <c r="D6" s="273"/>
      <c r="E6" s="274"/>
      <c r="F6" s="275"/>
    </row>
    <row r="7" spans="1:6" ht="14.25">
      <c r="A7" s="276">
        <f>COUNT($A$1:A6)+1</f>
        <v>1</v>
      </c>
      <c r="B7" s="277" t="s">
        <v>648</v>
      </c>
      <c r="C7" s="278" t="s">
        <v>649</v>
      </c>
      <c r="D7" s="279">
        <v>250</v>
      </c>
      <c r="E7" s="280"/>
      <c r="F7" s="281">
        <f>D7*E7</f>
        <v>0</v>
      </c>
    </row>
    <row r="8" spans="1:6">
      <c r="A8" s="261">
        <f>COUNT($A$1:A7)+1</f>
        <v>2</v>
      </c>
      <c r="B8" s="271" t="s">
        <v>650</v>
      </c>
      <c r="C8" s="282" t="s">
        <v>12</v>
      </c>
      <c r="D8" s="283">
        <v>8</v>
      </c>
      <c r="E8" s="284"/>
      <c r="F8" s="281">
        <f t="shared" ref="F8:F9" si="0">D8*E8</f>
        <v>0</v>
      </c>
    </row>
    <row r="9" spans="1:6" ht="38.25">
      <c r="A9" s="285">
        <f>COUNT($A$1:A8)+1</f>
        <v>3</v>
      </c>
      <c r="B9" s="286" t="s">
        <v>651</v>
      </c>
      <c r="C9" s="287" t="s">
        <v>652</v>
      </c>
      <c r="D9" s="288">
        <v>1</v>
      </c>
      <c r="E9" s="289"/>
      <c r="F9" s="290">
        <f t="shared" si="0"/>
        <v>0</v>
      </c>
    </row>
    <row r="10" spans="1:6">
      <c r="A10" s="261"/>
      <c r="B10" s="291"/>
      <c r="C10" s="282"/>
      <c r="D10" s="283"/>
      <c r="E10" s="284" t="s">
        <v>653</v>
      </c>
      <c r="F10" s="292">
        <f>SUM(F7:F9)</f>
        <v>0</v>
      </c>
    </row>
    <row r="11" spans="1:6">
      <c r="A11" s="261"/>
      <c r="B11" s="271"/>
      <c r="C11" s="282"/>
      <c r="D11" s="283"/>
      <c r="E11" s="284"/>
      <c r="F11" s="281"/>
    </row>
    <row r="12" spans="1:6">
      <c r="A12" s="293" t="s">
        <v>654</v>
      </c>
      <c r="B12" s="294" t="s">
        <v>19</v>
      </c>
      <c r="C12" s="256"/>
      <c r="D12" s="295"/>
      <c r="E12" s="296"/>
      <c r="F12" s="297"/>
    </row>
    <row r="13" spans="1:6" ht="76.5">
      <c r="A13" s="298">
        <f>COUNT($A$1:A12)+1</f>
        <v>4</v>
      </c>
      <c r="B13" s="299" t="s">
        <v>655</v>
      </c>
      <c r="C13" s="300" t="s">
        <v>656</v>
      </c>
      <c r="D13" s="301">
        <v>280</v>
      </c>
      <c r="E13" s="302"/>
      <c r="F13" s="303">
        <f>D13*E13</f>
        <v>0</v>
      </c>
    </row>
    <row r="14" spans="1:6" ht="89.25">
      <c r="A14" s="298">
        <f>COUNT($A$1:A13)+1</f>
        <v>5</v>
      </c>
      <c r="B14" s="304" t="s">
        <v>657</v>
      </c>
      <c r="C14" s="305" t="s">
        <v>656</v>
      </c>
      <c r="D14" s="306">
        <v>15</v>
      </c>
      <c r="E14" s="307"/>
      <c r="F14" s="308">
        <f t="shared" ref="F14:F18" si="1">D14*E14</f>
        <v>0</v>
      </c>
    </row>
    <row r="15" spans="1:6" ht="25.5">
      <c r="A15" s="298">
        <f>COUNT($A$1:A14)+1</f>
        <v>6</v>
      </c>
      <c r="B15" s="309" t="s">
        <v>658</v>
      </c>
      <c r="C15" s="310" t="s">
        <v>656</v>
      </c>
      <c r="D15" s="306">
        <v>25</v>
      </c>
      <c r="E15" s="311"/>
      <c r="F15" s="308">
        <f t="shared" si="1"/>
        <v>0</v>
      </c>
    </row>
    <row r="16" spans="1:6" ht="25.5">
      <c r="A16" s="298">
        <f>COUNT($A$1:A15)+1</f>
        <v>7</v>
      </c>
      <c r="B16" s="309" t="s">
        <v>659</v>
      </c>
      <c r="C16" s="312" t="s">
        <v>660</v>
      </c>
      <c r="D16" s="313">
        <v>250</v>
      </c>
      <c r="E16" s="314"/>
      <c r="F16" s="308">
        <f t="shared" si="1"/>
        <v>0</v>
      </c>
    </row>
    <row r="17" spans="1:6" ht="25.5">
      <c r="A17" s="298">
        <f>COUNT($A$1:A16)+1</f>
        <v>8</v>
      </c>
      <c r="B17" s="309" t="s">
        <v>661</v>
      </c>
      <c r="C17" s="305" t="s">
        <v>656</v>
      </c>
      <c r="D17" s="306">
        <v>175</v>
      </c>
      <c r="E17" s="307"/>
      <c r="F17" s="308">
        <f t="shared" si="1"/>
        <v>0</v>
      </c>
    </row>
    <row r="18" spans="1:6" ht="63.75">
      <c r="A18" s="315">
        <f>COUNT($A$1:A17)+1</f>
        <v>9</v>
      </c>
      <c r="B18" s="316" t="s">
        <v>662</v>
      </c>
      <c r="C18" s="317" t="s">
        <v>12</v>
      </c>
      <c r="D18" s="317">
        <v>2</v>
      </c>
      <c r="E18" s="318"/>
      <c r="F18" s="308">
        <f t="shared" si="1"/>
        <v>0</v>
      </c>
    </row>
    <row r="19" spans="1:6">
      <c r="A19" s="261"/>
      <c r="B19" s="294"/>
      <c r="D19" s="320"/>
      <c r="E19" s="321" t="s">
        <v>663</v>
      </c>
      <c r="F19" s="322">
        <f>SUM(F13:F18)</f>
        <v>0</v>
      </c>
    </row>
    <row r="20" spans="1:6">
      <c r="A20" s="261"/>
      <c r="B20" s="294"/>
      <c r="D20" s="320"/>
      <c r="E20" s="321"/>
      <c r="F20" s="323"/>
    </row>
    <row r="21" spans="1:6">
      <c r="A21" s="324" t="s">
        <v>664</v>
      </c>
      <c r="B21" s="325" t="s">
        <v>665</v>
      </c>
      <c r="C21" s="326"/>
      <c r="D21" s="327"/>
      <c r="E21" s="328"/>
      <c r="F21" s="329"/>
    </row>
    <row r="22" spans="1:6" ht="25.5">
      <c r="A22" s="330">
        <f>COUNT($A$3:A21)+1</f>
        <v>10</v>
      </c>
      <c r="B22" s="331" t="s">
        <v>666</v>
      </c>
      <c r="C22" s="332" t="s">
        <v>12</v>
      </c>
      <c r="D22" s="332">
        <v>2</v>
      </c>
      <c r="E22" s="333"/>
      <c r="F22" s="334">
        <f>D22*E22</f>
        <v>0</v>
      </c>
    </row>
    <row r="23" spans="1:6" ht="42.75" customHeight="1">
      <c r="A23" s="330">
        <f>COUNT($A$3:A22)+1</f>
        <v>11</v>
      </c>
      <c r="B23" s="470" t="s">
        <v>749</v>
      </c>
      <c r="C23" s="332" t="s">
        <v>12</v>
      </c>
      <c r="D23" s="332">
        <v>2</v>
      </c>
      <c r="E23" s="333"/>
      <c r="F23" s="334">
        <f t="shared" ref="F23:F34" si="2">D23*E23</f>
        <v>0</v>
      </c>
    </row>
    <row r="24" spans="1:6" ht="54" customHeight="1">
      <c r="A24" s="330">
        <f>COUNT($A$3:A23)+1</f>
        <v>12</v>
      </c>
      <c r="B24" s="271" t="s">
        <v>667</v>
      </c>
      <c r="C24" s="272" t="s">
        <v>668</v>
      </c>
      <c r="D24" s="273">
        <v>2</v>
      </c>
      <c r="E24" s="274"/>
      <c r="F24" s="334">
        <f t="shared" si="2"/>
        <v>0</v>
      </c>
    </row>
    <row r="25" spans="1:6" ht="25.5">
      <c r="A25" s="330">
        <f>COUNT($A$3:A24)+1</f>
        <v>13</v>
      </c>
      <c r="B25" s="335" t="s">
        <v>669</v>
      </c>
      <c r="C25" s="282" t="s">
        <v>649</v>
      </c>
      <c r="D25" s="336">
        <v>50</v>
      </c>
      <c r="E25" s="333"/>
      <c r="F25" s="334">
        <f t="shared" si="2"/>
        <v>0</v>
      </c>
    </row>
    <row r="26" spans="1:6" ht="51">
      <c r="A26" s="330">
        <f>COUNT($A$3:A25)+1</f>
        <v>14</v>
      </c>
      <c r="B26" s="337" t="s">
        <v>670</v>
      </c>
      <c r="C26" s="338" t="s">
        <v>12</v>
      </c>
      <c r="D26" s="339">
        <v>2</v>
      </c>
      <c r="E26" s="340"/>
      <c r="F26" s="334">
        <f t="shared" si="2"/>
        <v>0</v>
      </c>
    </row>
    <row r="27" spans="1:6">
      <c r="A27" s="330">
        <f>COUNT($A$3:A26)+1</f>
        <v>15</v>
      </c>
      <c r="B27" s="341" t="s">
        <v>671</v>
      </c>
      <c r="C27" s="338" t="s">
        <v>12</v>
      </c>
      <c r="D27" s="339">
        <v>2</v>
      </c>
      <c r="E27" s="333"/>
      <c r="F27" s="334">
        <f t="shared" si="2"/>
        <v>0</v>
      </c>
    </row>
    <row r="28" spans="1:6" ht="51">
      <c r="A28" s="330">
        <f>COUNT($A$3:A27)+1</f>
        <v>16</v>
      </c>
      <c r="B28" s="342" t="s">
        <v>672</v>
      </c>
      <c r="C28" s="338" t="s">
        <v>12</v>
      </c>
      <c r="D28" s="343">
        <v>2</v>
      </c>
      <c r="E28" s="340"/>
      <c r="F28" s="334">
        <f t="shared" si="2"/>
        <v>0</v>
      </c>
    </row>
    <row r="29" spans="1:6" ht="54" customHeight="1">
      <c r="A29" s="330">
        <f>COUNT($A$3:A28)+1</f>
        <v>17</v>
      </c>
      <c r="B29" s="342" t="s">
        <v>673</v>
      </c>
      <c r="C29" s="338" t="s">
        <v>12</v>
      </c>
      <c r="D29" s="343">
        <v>2</v>
      </c>
      <c r="E29" s="340"/>
      <c r="F29" s="334">
        <f t="shared" si="2"/>
        <v>0</v>
      </c>
    </row>
    <row r="30" spans="1:6" ht="65.25" customHeight="1">
      <c r="A30" s="330">
        <f>COUNT($A$3:A29)+1</f>
        <v>18</v>
      </c>
      <c r="B30" s="337" t="s">
        <v>674</v>
      </c>
      <c r="C30" s="282" t="s">
        <v>649</v>
      </c>
      <c r="D30" s="339">
        <v>250</v>
      </c>
      <c r="E30" s="340"/>
      <c r="F30" s="334">
        <f t="shared" si="2"/>
        <v>0</v>
      </c>
    </row>
    <row r="31" spans="1:6" ht="25.5">
      <c r="A31" s="330">
        <f>COUNT($A$3:A30)+1</f>
        <v>19</v>
      </c>
      <c r="B31" s="337" t="s">
        <v>675</v>
      </c>
      <c r="C31" s="282" t="s">
        <v>649</v>
      </c>
      <c r="D31" s="339">
        <v>250</v>
      </c>
      <c r="E31" s="340"/>
      <c r="F31" s="334">
        <f t="shared" si="2"/>
        <v>0</v>
      </c>
    </row>
    <row r="32" spans="1:6" ht="25.5">
      <c r="A32" s="330">
        <f>COUNT($A$3:A31)+1</f>
        <v>20</v>
      </c>
      <c r="B32" s="337" t="s">
        <v>676</v>
      </c>
      <c r="C32" s="338" t="s">
        <v>668</v>
      </c>
      <c r="D32" s="339">
        <v>1</v>
      </c>
      <c r="E32" s="340"/>
      <c r="F32" s="334">
        <f t="shared" si="2"/>
        <v>0</v>
      </c>
    </row>
    <row r="33" spans="1:6" ht="25.5">
      <c r="A33" s="330">
        <f>COUNT($A$3:A32)+1</f>
        <v>21</v>
      </c>
      <c r="B33" s="337" t="s">
        <v>677</v>
      </c>
      <c r="C33" s="282" t="s">
        <v>649</v>
      </c>
      <c r="D33" s="339">
        <v>250</v>
      </c>
      <c r="E33" s="340"/>
      <c r="F33" s="334">
        <f t="shared" si="2"/>
        <v>0</v>
      </c>
    </row>
    <row r="34" spans="1:6" ht="25.5">
      <c r="A34" s="344">
        <f>COUNT($A$3:A33)+1</f>
        <v>22</v>
      </c>
      <c r="B34" s="345" t="s">
        <v>678</v>
      </c>
      <c r="C34" s="288" t="s">
        <v>668</v>
      </c>
      <c r="D34" s="346">
        <v>1</v>
      </c>
      <c r="E34" s="347"/>
      <c r="F34" s="348">
        <f t="shared" si="2"/>
        <v>0</v>
      </c>
    </row>
    <row r="35" spans="1:6">
      <c r="A35" s="349"/>
      <c r="B35" s="350"/>
      <c r="C35" s="351"/>
      <c r="D35" s="351"/>
      <c r="E35" s="321" t="s">
        <v>679</v>
      </c>
      <c r="F35" s="352">
        <f>SUM(F22:F34)</f>
        <v>0</v>
      </c>
    </row>
    <row r="36" spans="1:6">
      <c r="A36" s="261"/>
      <c r="B36" s="294"/>
      <c r="D36" s="320"/>
      <c r="E36" s="321"/>
      <c r="F36" s="323"/>
    </row>
    <row r="37" spans="1:6">
      <c r="A37" s="319"/>
      <c r="B37" s="354"/>
      <c r="D37" s="320"/>
      <c r="E37" s="321"/>
    </row>
    <row r="38" spans="1:6">
      <c r="A38" s="293"/>
      <c r="B38" s="356" t="s">
        <v>493</v>
      </c>
      <c r="C38" s="357"/>
      <c r="D38" s="358"/>
      <c r="E38" s="359"/>
      <c r="F38" s="360"/>
    </row>
    <row r="39" spans="1:6">
      <c r="A39" s="319" t="s">
        <v>646</v>
      </c>
      <c r="B39" s="354" t="str">
        <f>+B5</f>
        <v>PRIPRAVLJALNA DELA</v>
      </c>
      <c r="D39" s="257"/>
      <c r="E39" s="321"/>
      <c r="F39" s="355">
        <f>F10</f>
        <v>0</v>
      </c>
    </row>
    <row r="40" spans="1:6">
      <c r="A40" s="319" t="s">
        <v>654</v>
      </c>
      <c r="B40" s="361" t="str">
        <f>+B12</f>
        <v>ZEMELJSKA DELA</v>
      </c>
      <c r="D40" s="257"/>
      <c r="E40" s="321"/>
      <c r="F40" s="355">
        <f>F19</f>
        <v>0</v>
      </c>
    </row>
    <row r="41" spans="1:6">
      <c r="A41" s="319" t="s">
        <v>664</v>
      </c>
      <c r="B41" s="362" t="s">
        <v>680</v>
      </c>
      <c r="D41" s="257"/>
      <c r="E41" s="321"/>
      <c r="F41" s="355">
        <f>F35</f>
        <v>0</v>
      </c>
    </row>
    <row r="42" spans="1:6">
      <c r="A42" s="319"/>
      <c r="B42" s="363" t="s">
        <v>681</v>
      </c>
      <c r="C42" s="364"/>
      <c r="D42" s="365"/>
      <c r="E42" s="366"/>
      <c r="F42" s="353">
        <f>SUM(F39:F41)</f>
        <v>0</v>
      </c>
    </row>
  </sheetData>
  <conditionalFormatting sqref="B13:B14">
    <cfRule type="expression" dxfId="1" priority="1" stopIfTrue="1">
      <formula>$I13&gt;0</formula>
    </cfRule>
    <cfRule type="expression" dxfId="0" priority="2" stopIfTrue="1">
      <formula>#REF!=1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7CF44-1C0F-449F-A447-77FAFC620719}">
  <dimension ref="A1:J107"/>
  <sheetViews>
    <sheetView view="pageBreakPreview" zoomScaleNormal="85" zoomScaleSheetLayoutView="100" workbookViewId="0"/>
  </sheetViews>
  <sheetFormatPr defaultRowHeight="12.75"/>
  <cols>
    <col min="1" max="1" width="6.28515625" style="368" customWidth="1"/>
    <col min="2" max="2" width="54.7109375" style="468" customWidth="1"/>
    <col min="3" max="3" width="4.85546875" style="368" customWidth="1"/>
    <col min="4" max="4" width="7.5703125" style="370" customWidth="1"/>
    <col min="5" max="5" width="12.5703125" style="371" customWidth="1"/>
    <col min="6" max="6" width="18.85546875" style="372" customWidth="1"/>
    <col min="7" max="8" width="9.140625" style="373"/>
    <col min="9" max="9" width="9.140625" style="374"/>
    <col min="10" max="255" width="9.140625" style="373"/>
    <col min="256" max="256" width="6.7109375" style="373" customWidth="1"/>
    <col min="257" max="257" width="43.140625" style="373" customWidth="1"/>
    <col min="258" max="258" width="5.28515625" style="373" customWidth="1"/>
    <col min="259" max="259" width="6.7109375" style="373" customWidth="1"/>
    <col min="260" max="260" width="9" style="373" customWidth="1"/>
    <col min="261" max="261" width="17" style="373" customWidth="1"/>
    <col min="262" max="511" width="9.140625" style="373"/>
    <col min="512" max="512" width="6.7109375" style="373" customWidth="1"/>
    <col min="513" max="513" width="43.140625" style="373" customWidth="1"/>
    <col min="514" max="514" width="5.28515625" style="373" customWidth="1"/>
    <col min="515" max="515" width="6.7109375" style="373" customWidth="1"/>
    <col min="516" max="516" width="9" style="373" customWidth="1"/>
    <col min="517" max="517" width="17" style="373" customWidth="1"/>
    <col min="518" max="767" width="9.140625" style="373"/>
    <col min="768" max="768" width="6.7109375" style="373" customWidth="1"/>
    <col min="769" max="769" width="43.140625" style="373" customWidth="1"/>
    <col min="770" max="770" width="5.28515625" style="373" customWidth="1"/>
    <col min="771" max="771" width="6.7109375" style="373" customWidth="1"/>
    <col min="772" max="772" width="9" style="373" customWidth="1"/>
    <col min="773" max="773" width="17" style="373" customWidth="1"/>
    <col min="774" max="1023" width="9.140625" style="373"/>
    <col min="1024" max="1024" width="6.7109375" style="373" customWidth="1"/>
    <col min="1025" max="1025" width="43.140625" style="373" customWidth="1"/>
    <col min="1026" max="1026" width="5.28515625" style="373" customWidth="1"/>
    <col min="1027" max="1027" width="6.7109375" style="373" customWidth="1"/>
    <col min="1028" max="1028" width="9" style="373" customWidth="1"/>
    <col min="1029" max="1029" width="17" style="373" customWidth="1"/>
    <col min="1030" max="1279" width="9.140625" style="373"/>
    <col min="1280" max="1280" width="6.7109375" style="373" customWidth="1"/>
    <col min="1281" max="1281" width="43.140625" style="373" customWidth="1"/>
    <col min="1282" max="1282" width="5.28515625" style="373" customWidth="1"/>
    <col min="1283" max="1283" width="6.7109375" style="373" customWidth="1"/>
    <col min="1284" max="1284" width="9" style="373" customWidth="1"/>
    <col min="1285" max="1285" width="17" style="373" customWidth="1"/>
    <col min="1286" max="1535" width="9.140625" style="373"/>
    <col min="1536" max="1536" width="6.7109375" style="373" customWidth="1"/>
    <col min="1537" max="1537" width="43.140625" style="373" customWidth="1"/>
    <col min="1538" max="1538" width="5.28515625" style="373" customWidth="1"/>
    <col min="1539" max="1539" width="6.7109375" style="373" customWidth="1"/>
    <col min="1540" max="1540" width="9" style="373" customWidth="1"/>
    <col min="1541" max="1541" width="17" style="373" customWidth="1"/>
    <col min="1542" max="1791" width="9.140625" style="373"/>
    <col min="1792" max="1792" width="6.7109375" style="373" customWidth="1"/>
    <col min="1793" max="1793" width="43.140625" style="373" customWidth="1"/>
    <col min="1794" max="1794" width="5.28515625" style="373" customWidth="1"/>
    <col min="1795" max="1795" width="6.7109375" style="373" customWidth="1"/>
    <col min="1796" max="1796" width="9" style="373" customWidth="1"/>
    <col min="1797" max="1797" width="17" style="373" customWidth="1"/>
    <col min="1798" max="2047" width="9.140625" style="373"/>
    <col min="2048" max="2048" width="6.7109375" style="373" customWidth="1"/>
    <col min="2049" max="2049" width="43.140625" style="373" customWidth="1"/>
    <col min="2050" max="2050" width="5.28515625" style="373" customWidth="1"/>
    <col min="2051" max="2051" width="6.7109375" style="373" customWidth="1"/>
    <col min="2052" max="2052" width="9" style="373" customWidth="1"/>
    <col min="2053" max="2053" width="17" style="373" customWidth="1"/>
    <col min="2054" max="2303" width="9.140625" style="373"/>
    <col min="2304" max="2304" width="6.7109375" style="373" customWidth="1"/>
    <col min="2305" max="2305" width="43.140625" style="373" customWidth="1"/>
    <col min="2306" max="2306" width="5.28515625" style="373" customWidth="1"/>
    <col min="2307" max="2307" width="6.7109375" style="373" customWidth="1"/>
    <col min="2308" max="2308" width="9" style="373" customWidth="1"/>
    <col min="2309" max="2309" width="17" style="373" customWidth="1"/>
    <col min="2310" max="2559" width="9.140625" style="373"/>
    <col min="2560" max="2560" width="6.7109375" style="373" customWidth="1"/>
    <col min="2561" max="2561" width="43.140625" style="373" customWidth="1"/>
    <col min="2562" max="2562" width="5.28515625" style="373" customWidth="1"/>
    <col min="2563" max="2563" width="6.7109375" style="373" customWidth="1"/>
    <col min="2564" max="2564" width="9" style="373" customWidth="1"/>
    <col min="2565" max="2565" width="17" style="373" customWidth="1"/>
    <col min="2566" max="2815" width="9.140625" style="373"/>
    <col min="2816" max="2816" width="6.7109375" style="373" customWidth="1"/>
    <col min="2817" max="2817" width="43.140625" style="373" customWidth="1"/>
    <col min="2818" max="2818" width="5.28515625" style="373" customWidth="1"/>
    <col min="2819" max="2819" width="6.7109375" style="373" customWidth="1"/>
    <col min="2820" max="2820" width="9" style="373" customWidth="1"/>
    <col min="2821" max="2821" width="17" style="373" customWidth="1"/>
    <col min="2822" max="3071" width="9.140625" style="373"/>
    <col min="3072" max="3072" width="6.7109375" style="373" customWidth="1"/>
    <col min="3073" max="3073" width="43.140625" style="373" customWidth="1"/>
    <col min="3074" max="3074" width="5.28515625" style="373" customWidth="1"/>
    <col min="3075" max="3075" width="6.7109375" style="373" customWidth="1"/>
    <col min="3076" max="3076" width="9" style="373" customWidth="1"/>
    <col min="3077" max="3077" width="17" style="373" customWidth="1"/>
    <col min="3078" max="3327" width="9.140625" style="373"/>
    <col min="3328" max="3328" width="6.7109375" style="373" customWidth="1"/>
    <col min="3329" max="3329" width="43.140625" style="373" customWidth="1"/>
    <col min="3330" max="3330" width="5.28515625" style="373" customWidth="1"/>
    <col min="3331" max="3331" width="6.7109375" style="373" customWidth="1"/>
    <col min="3332" max="3332" width="9" style="373" customWidth="1"/>
    <col min="3333" max="3333" width="17" style="373" customWidth="1"/>
    <col min="3334" max="3583" width="9.140625" style="373"/>
    <col min="3584" max="3584" width="6.7109375" style="373" customWidth="1"/>
    <col min="3585" max="3585" width="43.140625" style="373" customWidth="1"/>
    <col min="3586" max="3586" width="5.28515625" style="373" customWidth="1"/>
    <col min="3587" max="3587" width="6.7109375" style="373" customWidth="1"/>
    <col min="3588" max="3588" width="9" style="373" customWidth="1"/>
    <col min="3589" max="3589" width="17" style="373" customWidth="1"/>
    <col min="3590" max="3839" width="9.140625" style="373"/>
    <col min="3840" max="3840" width="6.7109375" style="373" customWidth="1"/>
    <col min="3841" max="3841" width="43.140625" style="373" customWidth="1"/>
    <col min="3842" max="3842" width="5.28515625" style="373" customWidth="1"/>
    <col min="3843" max="3843" width="6.7109375" style="373" customWidth="1"/>
    <col min="3844" max="3844" width="9" style="373" customWidth="1"/>
    <col min="3845" max="3845" width="17" style="373" customWidth="1"/>
    <col min="3846" max="4095" width="9.140625" style="373"/>
    <col min="4096" max="4096" width="6.7109375" style="373" customWidth="1"/>
    <col min="4097" max="4097" width="43.140625" style="373" customWidth="1"/>
    <col min="4098" max="4098" width="5.28515625" style="373" customWidth="1"/>
    <col min="4099" max="4099" width="6.7109375" style="373" customWidth="1"/>
    <col min="4100" max="4100" width="9" style="373" customWidth="1"/>
    <col min="4101" max="4101" width="17" style="373" customWidth="1"/>
    <col min="4102" max="4351" width="9.140625" style="373"/>
    <col min="4352" max="4352" width="6.7109375" style="373" customWidth="1"/>
    <col min="4353" max="4353" width="43.140625" style="373" customWidth="1"/>
    <col min="4354" max="4354" width="5.28515625" style="373" customWidth="1"/>
    <col min="4355" max="4355" width="6.7109375" style="373" customWidth="1"/>
    <col min="4356" max="4356" width="9" style="373" customWidth="1"/>
    <col min="4357" max="4357" width="17" style="373" customWidth="1"/>
    <col min="4358" max="4607" width="9.140625" style="373"/>
    <col min="4608" max="4608" width="6.7109375" style="373" customWidth="1"/>
    <col min="4609" max="4609" width="43.140625" style="373" customWidth="1"/>
    <col min="4610" max="4610" width="5.28515625" style="373" customWidth="1"/>
    <col min="4611" max="4611" width="6.7109375" style="373" customWidth="1"/>
    <col min="4612" max="4612" width="9" style="373" customWidth="1"/>
    <col min="4613" max="4613" width="17" style="373" customWidth="1"/>
    <col min="4614" max="4863" width="9.140625" style="373"/>
    <col min="4864" max="4864" width="6.7109375" style="373" customWidth="1"/>
    <col min="4865" max="4865" width="43.140625" style="373" customWidth="1"/>
    <col min="4866" max="4866" width="5.28515625" style="373" customWidth="1"/>
    <col min="4867" max="4867" width="6.7109375" style="373" customWidth="1"/>
    <col min="4868" max="4868" width="9" style="373" customWidth="1"/>
    <col min="4869" max="4869" width="17" style="373" customWidth="1"/>
    <col min="4870" max="5119" width="9.140625" style="373"/>
    <col min="5120" max="5120" width="6.7109375" style="373" customWidth="1"/>
    <col min="5121" max="5121" width="43.140625" style="373" customWidth="1"/>
    <col min="5122" max="5122" width="5.28515625" style="373" customWidth="1"/>
    <col min="5123" max="5123" width="6.7109375" style="373" customWidth="1"/>
    <col min="5124" max="5124" width="9" style="373" customWidth="1"/>
    <col min="5125" max="5125" width="17" style="373" customWidth="1"/>
    <col min="5126" max="5375" width="9.140625" style="373"/>
    <col min="5376" max="5376" width="6.7109375" style="373" customWidth="1"/>
    <col min="5377" max="5377" width="43.140625" style="373" customWidth="1"/>
    <col min="5378" max="5378" width="5.28515625" style="373" customWidth="1"/>
    <col min="5379" max="5379" width="6.7109375" style="373" customWidth="1"/>
    <col min="5380" max="5380" width="9" style="373" customWidth="1"/>
    <col min="5381" max="5381" width="17" style="373" customWidth="1"/>
    <col min="5382" max="5631" width="9.140625" style="373"/>
    <col min="5632" max="5632" width="6.7109375" style="373" customWidth="1"/>
    <col min="5633" max="5633" width="43.140625" style="373" customWidth="1"/>
    <col min="5634" max="5634" width="5.28515625" style="373" customWidth="1"/>
    <col min="5635" max="5635" width="6.7109375" style="373" customWidth="1"/>
    <col min="5636" max="5636" width="9" style="373" customWidth="1"/>
    <col min="5637" max="5637" width="17" style="373" customWidth="1"/>
    <col min="5638" max="5887" width="9.140625" style="373"/>
    <col min="5888" max="5888" width="6.7109375" style="373" customWidth="1"/>
    <col min="5889" max="5889" width="43.140625" style="373" customWidth="1"/>
    <col min="5890" max="5890" width="5.28515625" style="373" customWidth="1"/>
    <col min="5891" max="5891" width="6.7109375" style="373" customWidth="1"/>
    <col min="5892" max="5892" width="9" style="373" customWidth="1"/>
    <col min="5893" max="5893" width="17" style="373" customWidth="1"/>
    <col min="5894" max="6143" width="9.140625" style="373"/>
    <col min="6144" max="6144" width="6.7109375" style="373" customWidth="1"/>
    <col min="6145" max="6145" width="43.140625" style="373" customWidth="1"/>
    <col min="6146" max="6146" width="5.28515625" style="373" customWidth="1"/>
    <col min="6147" max="6147" width="6.7109375" style="373" customWidth="1"/>
    <col min="6148" max="6148" width="9" style="373" customWidth="1"/>
    <col min="6149" max="6149" width="17" style="373" customWidth="1"/>
    <col min="6150" max="6399" width="9.140625" style="373"/>
    <col min="6400" max="6400" width="6.7109375" style="373" customWidth="1"/>
    <col min="6401" max="6401" width="43.140625" style="373" customWidth="1"/>
    <col min="6402" max="6402" width="5.28515625" style="373" customWidth="1"/>
    <col min="6403" max="6403" width="6.7109375" style="373" customWidth="1"/>
    <col min="6404" max="6404" width="9" style="373" customWidth="1"/>
    <col min="6405" max="6405" width="17" style="373" customWidth="1"/>
    <col min="6406" max="6655" width="9.140625" style="373"/>
    <col min="6656" max="6656" width="6.7109375" style="373" customWidth="1"/>
    <col min="6657" max="6657" width="43.140625" style="373" customWidth="1"/>
    <col min="6658" max="6658" width="5.28515625" style="373" customWidth="1"/>
    <col min="6659" max="6659" width="6.7109375" style="373" customWidth="1"/>
    <col min="6660" max="6660" width="9" style="373" customWidth="1"/>
    <col min="6661" max="6661" width="17" style="373" customWidth="1"/>
    <col min="6662" max="6911" width="9.140625" style="373"/>
    <col min="6912" max="6912" width="6.7109375" style="373" customWidth="1"/>
    <col min="6913" max="6913" width="43.140625" style="373" customWidth="1"/>
    <col min="6914" max="6914" width="5.28515625" style="373" customWidth="1"/>
    <col min="6915" max="6915" width="6.7109375" style="373" customWidth="1"/>
    <col min="6916" max="6916" width="9" style="373" customWidth="1"/>
    <col min="6917" max="6917" width="17" style="373" customWidth="1"/>
    <col min="6918" max="7167" width="9.140625" style="373"/>
    <col min="7168" max="7168" width="6.7109375" style="373" customWidth="1"/>
    <col min="7169" max="7169" width="43.140625" style="373" customWidth="1"/>
    <col min="7170" max="7170" width="5.28515625" style="373" customWidth="1"/>
    <col min="7171" max="7171" width="6.7109375" style="373" customWidth="1"/>
    <col min="7172" max="7172" width="9" style="373" customWidth="1"/>
    <col min="7173" max="7173" width="17" style="373" customWidth="1"/>
    <col min="7174" max="7423" width="9.140625" style="373"/>
    <col min="7424" max="7424" width="6.7109375" style="373" customWidth="1"/>
    <col min="7425" max="7425" width="43.140625" style="373" customWidth="1"/>
    <col min="7426" max="7426" width="5.28515625" style="373" customWidth="1"/>
    <col min="7427" max="7427" width="6.7109375" style="373" customWidth="1"/>
    <col min="7428" max="7428" width="9" style="373" customWidth="1"/>
    <col min="7429" max="7429" width="17" style="373" customWidth="1"/>
    <col min="7430" max="7679" width="9.140625" style="373"/>
    <col min="7680" max="7680" width="6.7109375" style="373" customWidth="1"/>
    <col min="7681" max="7681" width="43.140625" style="373" customWidth="1"/>
    <col min="7682" max="7682" width="5.28515625" style="373" customWidth="1"/>
    <col min="7683" max="7683" width="6.7109375" style="373" customWidth="1"/>
    <col min="7684" max="7684" width="9" style="373" customWidth="1"/>
    <col min="7685" max="7685" width="17" style="373" customWidth="1"/>
    <col min="7686" max="7935" width="9.140625" style="373"/>
    <col min="7936" max="7936" width="6.7109375" style="373" customWidth="1"/>
    <col min="7937" max="7937" width="43.140625" style="373" customWidth="1"/>
    <col min="7938" max="7938" width="5.28515625" style="373" customWidth="1"/>
    <col min="7939" max="7939" width="6.7109375" style="373" customWidth="1"/>
    <col min="7940" max="7940" width="9" style="373" customWidth="1"/>
    <col min="7941" max="7941" width="17" style="373" customWidth="1"/>
    <col min="7942" max="8191" width="9.140625" style="373"/>
    <col min="8192" max="8192" width="6.7109375" style="373" customWidth="1"/>
    <col min="8193" max="8193" width="43.140625" style="373" customWidth="1"/>
    <col min="8194" max="8194" width="5.28515625" style="373" customWidth="1"/>
    <col min="8195" max="8195" width="6.7109375" style="373" customWidth="1"/>
    <col min="8196" max="8196" width="9" style="373" customWidth="1"/>
    <col min="8197" max="8197" width="17" style="373" customWidth="1"/>
    <col min="8198" max="8447" width="9.140625" style="373"/>
    <col min="8448" max="8448" width="6.7109375" style="373" customWidth="1"/>
    <col min="8449" max="8449" width="43.140625" style="373" customWidth="1"/>
    <col min="8450" max="8450" width="5.28515625" style="373" customWidth="1"/>
    <col min="8451" max="8451" width="6.7109375" style="373" customWidth="1"/>
    <col min="8452" max="8452" width="9" style="373" customWidth="1"/>
    <col min="8453" max="8453" width="17" style="373" customWidth="1"/>
    <col min="8454" max="8703" width="9.140625" style="373"/>
    <col min="8704" max="8704" width="6.7109375" style="373" customWidth="1"/>
    <col min="8705" max="8705" width="43.140625" style="373" customWidth="1"/>
    <col min="8706" max="8706" width="5.28515625" style="373" customWidth="1"/>
    <col min="8707" max="8707" width="6.7109375" style="373" customWidth="1"/>
    <col min="8708" max="8708" width="9" style="373" customWidth="1"/>
    <col min="8709" max="8709" width="17" style="373" customWidth="1"/>
    <col min="8710" max="8959" width="9.140625" style="373"/>
    <col min="8960" max="8960" width="6.7109375" style="373" customWidth="1"/>
    <col min="8961" max="8961" width="43.140625" style="373" customWidth="1"/>
    <col min="8962" max="8962" width="5.28515625" style="373" customWidth="1"/>
    <col min="8963" max="8963" width="6.7109375" style="373" customWidth="1"/>
    <col min="8964" max="8964" width="9" style="373" customWidth="1"/>
    <col min="8965" max="8965" width="17" style="373" customWidth="1"/>
    <col min="8966" max="9215" width="9.140625" style="373"/>
    <col min="9216" max="9216" width="6.7109375" style="373" customWidth="1"/>
    <col min="9217" max="9217" width="43.140625" style="373" customWidth="1"/>
    <col min="9218" max="9218" width="5.28515625" style="373" customWidth="1"/>
    <col min="9219" max="9219" width="6.7109375" style="373" customWidth="1"/>
    <col min="9220" max="9220" width="9" style="373" customWidth="1"/>
    <col min="9221" max="9221" width="17" style="373" customWidth="1"/>
    <col min="9222" max="9471" width="9.140625" style="373"/>
    <col min="9472" max="9472" width="6.7109375" style="373" customWidth="1"/>
    <col min="9473" max="9473" width="43.140625" style="373" customWidth="1"/>
    <col min="9474" max="9474" width="5.28515625" style="373" customWidth="1"/>
    <col min="9475" max="9475" width="6.7109375" style="373" customWidth="1"/>
    <col min="9476" max="9476" width="9" style="373" customWidth="1"/>
    <col min="9477" max="9477" width="17" style="373" customWidth="1"/>
    <col min="9478" max="9727" width="9.140625" style="373"/>
    <col min="9728" max="9728" width="6.7109375" style="373" customWidth="1"/>
    <col min="9729" max="9729" width="43.140625" style="373" customWidth="1"/>
    <col min="9730" max="9730" width="5.28515625" style="373" customWidth="1"/>
    <col min="9731" max="9731" width="6.7109375" style="373" customWidth="1"/>
    <col min="9732" max="9732" width="9" style="373" customWidth="1"/>
    <col min="9733" max="9733" width="17" style="373" customWidth="1"/>
    <col min="9734" max="9983" width="9.140625" style="373"/>
    <col min="9984" max="9984" width="6.7109375" style="373" customWidth="1"/>
    <col min="9985" max="9985" width="43.140625" style="373" customWidth="1"/>
    <col min="9986" max="9986" width="5.28515625" style="373" customWidth="1"/>
    <col min="9987" max="9987" width="6.7109375" style="373" customWidth="1"/>
    <col min="9988" max="9988" width="9" style="373" customWidth="1"/>
    <col min="9989" max="9989" width="17" style="373" customWidth="1"/>
    <col min="9990" max="10239" width="9.140625" style="373"/>
    <col min="10240" max="10240" width="6.7109375" style="373" customWidth="1"/>
    <col min="10241" max="10241" width="43.140625" style="373" customWidth="1"/>
    <col min="10242" max="10242" width="5.28515625" style="373" customWidth="1"/>
    <col min="10243" max="10243" width="6.7109375" style="373" customWidth="1"/>
    <col min="10244" max="10244" width="9" style="373" customWidth="1"/>
    <col min="10245" max="10245" width="17" style="373" customWidth="1"/>
    <col min="10246" max="10495" width="9.140625" style="373"/>
    <col min="10496" max="10496" width="6.7109375" style="373" customWidth="1"/>
    <col min="10497" max="10497" width="43.140625" style="373" customWidth="1"/>
    <col min="10498" max="10498" width="5.28515625" style="373" customWidth="1"/>
    <col min="10499" max="10499" width="6.7109375" style="373" customWidth="1"/>
    <col min="10500" max="10500" width="9" style="373" customWidth="1"/>
    <col min="10501" max="10501" width="17" style="373" customWidth="1"/>
    <col min="10502" max="10751" width="9.140625" style="373"/>
    <col min="10752" max="10752" width="6.7109375" style="373" customWidth="1"/>
    <col min="10753" max="10753" width="43.140625" style="373" customWidth="1"/>
    <col min="10754" max="10754" width="5.28515625" style="373" customWidth="1"/>
    <col min="10755" max="10755" width="6.7109375" style="373" customWidth="1"/>
    <col min="10756" max="10756" width="9" style="373" customWidth="1"/>
    <col min="10757" max="10757" width="17" style="373" customWidth="1"/>
    <col min="10758" max="11007" width="9.140625" style="373"/>
    <col min="11008" max="11008" width="6.7109375" style="373" customWidth="1"/>
    <col min="11009" max="11009" width="43.140625" style="373" customWidth="1"/>
    <col min="11010" max="11010" width="5.28515625" style="373" customWidth="1"/>
    <col min="11011" max="11011" width="6.7109375" style="373" customWidth="1"/>
    <col min="11012" max="11012" width="9" style="373" customWidth="1"/>
    <col min="11013" max="11013" width="17" style="373" customWidth="1"/>
    <col min="11014" max="11263" width="9.140625" style="373"/>
    <col min="11264" max="11264" width="6.7109375" style="373" customWidth="1"/>
    <col min="11265" max="11265" width="43.140625" style="373" customWidth="1"/>
    <col min="11266" max="11266" width="5.28515625" style="373" customWidth="1"/>
    <col min="11267" max="11267" width="6.7109375" style="373" customWidth="1"/>
    <col min="11268" max="11268" width="9" style="373" customWidth="1"/>
    <col min="11269" max="11269" width="17" style="373" customWidth="1"/>
    <col min="11270" max="11519" width="9.140625" style="373"/>
    <col min="11520" max="11520" width="6.7109375" style="373" customWidth="1"/>
    <col min="11521" max="11521" width="43.140625" style="373" customWidth="1"/>
    <col min="11522" max="11522" width="5.28515625" style="373" customWidth="1"/>
    <col min="11523" max="11523" width="6.7109375" style="373" customWidth="1"/>
    <col min="11524" max="11524" width="9" style="373" customWidth="1"/>
    <col min="11525" max="11525" width="17" style="373" customWidth="1"/>
    <col min="11526" max="11775" width="9.140625" style="373"/>
    <col min="11776" max="11776" width="6.7109375" style="373" customWidth="1"/>
    <col min="11777" max="11777" width="43.140625" style="373" customWidth="1"/>
    <col min="11778" max="11778" width="5.28515625" style="373" customWidth="1"/>
    <col min="11779" max="11779" width="6.7109375" style="373" customWidth="1"/>
    <col min="11780" max="11780" width="9" style="373" customWidth="1"/>
    <col min="11781" max="11781" width="17" style="373" customWidth="1"/>
    <col min="11782" max="12031" width="9.140625" style="373"/>
    <col min="12032" max="12032" width="6.7109375" style="373" customWidth="1"/>
    <col min="12033" max="12033" width="43.140625" style="373" customWidth="1"/>
    <col min="12034" max="12034" width="5.28515625" style="373" customWidth="1"/>
    <col min="12035" max="12035" width="6.7109375" style="373" customWidth="1"/>
    <col min="12036" max="12036" width="9" style="373" customWidth="1"/>
    <col min="12037" max="12037" width="17" style="373" customWidth="1"/>
    <col min="12038" max="12287" width="9.140625" style="373"/>
    <col min="12288" max="12288" width="6.7109375" style="373" customWidth="1"/>
    <col min="12289" max="12289" width="43.140625" style="373" customWidth="1"/>
    <col min="12290" max="12290" width="5.28515625" style="373" customWidth="1"/>
    <col min="12291" max="12291" width="6.7109375" style="373" customWidth="1"/>
    <col min="12292" max="12292" width="9" style="373" customWidth="1"/>
    <col min="12293" max="12293" width="17" style="373" customWidth="1"/>
    <col min="12294" max="12543" width="9.140625" style="373"/>
    <col min="12544" max="12544" width="6.7109375" style="373" customWidth="1"/>
    <col min="12545" max="12545" width="43.140625" style="373" customWidth="1"/>
    <col min="12546" max="12546" width="5.28515625" style="373" customWidth="1"/>
    <col min="12547" max="12547" width="6.7109375" style="373" customWidth="1"/>
    <col min="12548" max="12548" width="9" style="373" customWidth="1"/>
    <col min="12549" max="12549" width="17" style="373" customWidth="1"/>
    <col min="12550" max="12799" width="9.140625" style="373"/>
    <col min="12800" max="12800" width="6.7109375" style="373" customWidth="1"/>
    <col min="12801" max="12801" width="43.140625" style="373" customWidth="1"/>
    <col min="12802" max="12802" width="5.28515625" style="373" customWidth="1"/>
    <col min="12803" max="12803" width="6.7109375" style="373" customWidth="1"/>
    <col min="12804" max="12804" width="9" style="373" customWidth="1"/>
    <col min="12805" max="12805" width="17" style="373" customWidth="1"/>
    <col min="12806" max="13055" width="9.140625" style="373"/>
    <col min="13056" max="13056" width="6.7109375" style="373" customWidth="1"/>
    <col min="13057" max="13057" width="43.140625" style="373" customWidth="1"/>
    <col min="13058" max="13058" width="5.28515625" style="373" customWidth="1"/>
    <col min="13059" max="13059" width="6.7109375" style="373" customWidth="1"/>
    <col min="13060" max="13060" width="9" style="373" customWidth="1"/>
    <col min="13061" max="13061" width="17" style="373" customWidth="1"/>
    <col min="13062" max="13311" width="9.140625" style="373"/>
    <col min="13312" max="13312" width="6.7109375" style="373" customWidth="1"/>
    <col min="13313" max="13313" width="43.140625" style="373" customWidth="1"/>
    <col min="13314" max="13314" width="5.28515625" style="373" customWidth="1"/>
    <col min="13315" max="13315" width="6.7109375" style="373" customWidth="1"/>
    <col min="13316" max="13316" width="9" style="373" customWidth="1"/>
    <col min="13317" max="13317" width="17" style="373" customWidth="1"/>
    <col min="13318" max="13567" width="9.140625" style="373"/>
    <col min="13568" max="13568" width="6.7109375" style="373" customWidth="1"/>
    <col min="13569" max="13569" width="43.140625" style="373" customWidth="1"/>
    <col min="13570" max="13570" width="5.28515625" style="373" customWidth="1"/>
    <col min="13571" max="13571" width="6.7109375" style="373" customWidth="1"/>
    <col min="13572" max="13572" width="9" style="373" customWidth="1"/>
    <col min="13573" max="13573" width="17" style="373" customWidth="1"/>
    <col min="13574" max="13823" width="9.140625" style="373"/>
    <col min="13824" max="13824" width="6.7109375" style="373" customWidth="1"/>
    <col min="13825" max="13825" width="43.140625" style="373" customWidth="1"/>
    <col min="13826" max="13826" width="5.28515625" style="373" customWidth="1"/>
    <col min="13827" max="13827" width="6.7109375" style="373" customWidth="1"/>
    <col min="13828" max="13828" width="9" style="373" customWidth="1"/>
    <col min="13829" max="13829" width="17" style="373" customWidth="1"/>
    <col min="13830" max="14079" width="9.140625" style="373"/>
    <col min="14080" max="14080" width="6.7109375" style="373" customWidth="1"/>
    <col min="14081" max="14081" width="43.140625" style="373" customWidth="1"/>
    <col min="14082" max="14082" width="5.28515625" style="373" customWidth="1"/>
    <col min="14083" max="14083" width="6.7109375" style="373" customWidth="1"/>
    <col min="14084" max="14084" width="9" style="373" customWidth="1"/>
    <col min="14085" max="14085" width="17" style="373" customWidth="1"/>
    <col min="14086" max="14335" width="9.140625" style="373"/>
    <col min="14336" max="14336" width="6.7109375" style="373" customWidth="1"/>
    <col min="14337" max="14337" width="43.140625" style="373" customWidth="1"/>
    <col min="14338" max="14338" width="5.28515625" style="373" customWidth="1"/>
    <col min="14339" max="14339" width="6.7109375" style="373" customWidth="1"/>
    <col min="14340" max="14340" width="9" style="373" customWidth="1"/>
    <col min="14341" max="14341" width="17" style="373" customWidth="1"/>
    <col min="14342" max="14591" width="9.140625" style="373"/>
    <col min="14592" max="14592" width="6.7109375" style="373" customWidth="1"/>
    <col min="14593" max="14593" width="43.140625" style="373" customWidth="1"/>
    <col min="14594" max="14594" width="5.28515625" style="373" customWidth="1"/>
    <col min="14595" max="14595" width="6.7109375" style="373" customWidth="1"/>
    <col min="14596" max="14596" width="9" style="373" customWidth="1"/>
    <col min="14597" max="14597" width="17" style="373" customWidth="1"/>
    <col min="14598" max="14847" width="9.140625" style="373"/>
    <col min="14848" max="14848" width="6.7109375" style="373" customWidth="1"/>
    <col min="14849" max="14849" width="43.140625" style="373" customWidth="1"/>
    <col min="14850" max="14850" width="5.28515625" style="373" customWidth="1"/>
    <col min="14851" max="14851" width="6.7109375" style="373" customWidth="1"/>
    <col min="14852" max="14852" width="9" style="373" customWidth="1"/>
    <col min="14853" max="14853" width="17" style="373" customWidth="1"/>
    <col min="14854" max="15103" width="9.140625" style="373"/>
    <col min="15104" max="15104" width="6.7109375" style="373" customWidth="1"/>
    <col min="15105" max="15105" width="43.140625" style="373" customWidth="1"/>
    <col min="15106" max="15106" width="5.28515625" style="373" customWidth="1"/>
    <col min="15107" max="15107" width="6.7109375" style="373" customWidth="1"/>
    <col min="15108" max="15108" width="9" style="373" customWidth="1"/>
    <col min="15109" max="15109" width="17" style="373" customWidth="1"/>
    <col min="15110" max="15359" width="9.140625" style="373"/>
    <col min="15360" max="15360" width="6.7109375" style="373" customWidth="1"/>
    <col min="15361" max="15361" width="43.140625" style="373" customWidth="1"/>
    <col min="15362" max="15362" width="5.28515625" style="373" customWidth="1"/>
    <col min="15363" max="15363" width="6.7109375" style="373" customWidth="1"/>
    <col min="15364" max="15364" width="9" style="373" customWidth="1"/>
    <col min="15365" max="15365" width="17" style="373" customWidth="1"/>
    <col min="15366" max="15615" width="9.140625" style="373"/>
    <col min="15616" max="15616" width="6.7109375" style="373" customWidth="1"/>
    <col min="15617" max="15617" width="43.140625" style="373" customWidth="1"/>
    <col min="15618" max="15618" width="5.28515625" style="373" customWidth="1"/>
    <col min="15619" max="15619" width="6.7109375" style="373" customWidth="1"/>
    <col min="15620" max="15620" width="9" style="373" customWidth="1"/>
    <col min="15621" max="15621" width="17" style="373" customWidth="1"/>
    <col min="15622" max="15871" width="9.140625" style="373"/>
    <col min="15872" max="15872" width="6.7109375" style="373" customWidth="1"/>
    <col min="15873" max="15873" width="43.140625" style="373" customWidth="1"/>
    <col min="15874" max="15874" width="5.28515625" style="373" customWidth="1"/>
    <col min="15875" max="15875" width="6.7109375" style="373" customWidth="1"/>
    <col min="15876" max="15876" width="9" style="373" customWidth="1"/>
    <col min="15877" max="15877" width="17" style="373" customWidth="1"/>
    <col min="15878" max="16127" width="9.140625" style="373"/>
    <col min="16128" max="16128" width="6.7109375" style="373" customWidth="1"/>
    <col min="16129" max="16129" width="43.140625" style="373" customWidth="1"/>
    <col min="16130" max="16130" width="5.28515625" style="373" customWidth="1"/>
    <col min="16131" max="16131" width="6.7109375" style="373" customWidth="1"/>
    <col min="16132" max="16132" width="9" style="373" customWidth="1"/>
    <col min="16133" max="16133" width="17" style="373" customWidth="1"/>
    <col min="16134" max="16384" width="9.140625" style="373"/>
  </cols>
  <sheetData>
    <row r="1" spans="1:10" ht="18.75">
      <c r="B1" s="369" t="s">
        <v>683</v>
      </c>
    </row>
    <row r="2" spans="1:10">
      <c r="A2" s="375" t="s">
        <v>642</v>
      </c>
      <c r="B2" s="376" t="s">
        <v>684</v>
      </c>
      <c r="C2" s="377" t="s">
        <v>643</v>
      </c>
      <c r="D2" s="378" t="s">
        <v>359</v>
      </c>
      <c r="E2" s="379" t="s">
        <v>644</v>
      </c>
      <c r="F2" s="380" t="s">
        <v>361</v>
      </c>
    </row>
    <row r="3" spans="1:10" s="387" customFormat="1">
      <c r="A3" s="381" t="s">
        <v>646</v>
      </c>
      <c r="B3" s="382" t="s">
        <v>685</v>
      </c>
      <c r="C3" s="383"/>
      <c r="D3" s="384"/>
      <c r="E3" s="385"/>
      <c r="F3" s="386"/>
      <c r="I3" s="388"/>
    </row>
    <row r="4" spans="1:10" s="387" customFormat="1">
      <c r="A4" s="381"/>
      <c r="B4" s="382"/>
      <c r="C4" s="383"/>
      <c r="D4" s="384"/>
      <c r="E4" s="385"/>
      <c r="F4" s="386"/>
      <c r="I4" s="388"/>
    </row>
    <row r="5" spans="1:10" s="387" customFormat="1" ht="25.5">
      <c r="A5" s="389" t="s">
        <v>9</v>
      </c>
      <c r="B5" s="390" t="s">
        <v>686</v>
      </c>
      <c r="C5" s="391"/>
      <c r="D5" s="392"/>
      <c r="E5" s="393"/>
      <c r="F5" s="394"/>
      <c r="I5" s="388"/>
    </row>
    <row r="6" spans="1:10" s="401" customFormat="1">
      <c r="A6" s="395" t="s">
        <v>687</v>
      </c>
      <c r="B6" s="396" t="s">
        <v>688</v>
      </c>
      <c r="C6" s="397" t="s">
        <v>12</v>
      </c>
      <c r="D6" s="398">
        <v>4</v>
      </c>
      <c r="E6" s="399"/>
      <c r="F6" s="400">
        <f>D6*E6</f>
        <v>0</v>
      </c>
    </row>
    <row r="7" spans="1:10" s="401" customFormat="1">
      <c r="A7" s="395" t="s">
        <v>689</v>
      </c>
      <c r="B7" s="396" t="s">
        <v>690</v>
      </c>
      <c r="C7" s="397" t="s">
        <v>12</v>
      </c>
      <c r="D7" s="398">
        <v>1</v>
      </c>
      <c r="E7" s="399"/>
      <c r="F7" s="400">
        <f t="shared" ref="F7:F15" si="0">D7*E7</f>
        <v>0</v>
      </c>
    </row>
    <row r="8" spans="1:10" s="401" customFormat="1">
      <c r="A8" s="395" t="s">
        <v>691</v>
      </c>
      <c r="B8" s="396" t="s">
        <v>692</v>
      </c>
      <c r="C8" s="397" t="s">
        <v>12</v>
      </c>
      <c r="D8" s="398">
        <v>1</v>
      </c>
      <c r="E8" s="399"/>
      <c r="F8" s="400">
        <f t="shared" si="0"/>
        <v>0</v>
      </c>
    </row>
    <row r="9" spans="1:10" s="401" customFormat="1">
      <c r="A9" s="395" t="s">
        <v>693</v>
      </c>
      <c r="B9" s="396" t="s">
        <v>694</v>
      </c>
      <c r="C9" s="397" t="s">
        <v>12</v>
      </c>
      <c r="D9" s="398">
        <v>2</v>
      </c>
      <c r="E9" s="399"/>
      <c r="F9" s="400">
        <f t="shared" si="0"/>
        <v>0</v>
      </c>
    </row>
    <row r="10" spans="1:10" s="401" customFormat="1">
      <c r="A10" s="395"/>
      <c r="B10" s="396"/>
      <c r="C10" s="397"/>
      <c r="D10" s="398"/>
      <c r="E10" s="399"/>
      <c r="F10" s="400"/>
    </row>
    <row r="11" spans="1:10" s="387" customFormat="1">
      <c r="A11" s="389" t="s">
        <v>11</v>
      </c>
      <c r="B11" s="402" t="s">
        <v>695</v>
      </c>
      <c r="C11" s="403"/>
      <c r="D11" s="404"/>
      <c r="E11" s="405"/>
      <c r="F11" s="400"/>
      <c r="I11" s="388"/>
      <c r="J11" s="406"/>
    </row>
    <row r="12" spans="1:10" s="387" customFormat="1">
      <c r="A12" s="407" t="s">
        <v>696</v>
      </c>
      <c r="B12" s="408" t="s">
        <v>697</v>
      </c>
      <c r="C12" s="409" t="s">
        <v>231</v>
      </c>
      <c r="D12" s="410">
        <f>D13</f>
        <v>262</v>
      </c>
      <c r="E12" s="411"/>
      <c r="F12" s="400">
        <f t="shared" si="0"/>
        <v>0</v>
      </c>
      <c r="I12" s="388"/>
      <c r="J12" s="406"/>
    </row>
    <row r="13" spans="1:10" s="387" customFormat="1" ht="65.25" customHeight="1">
      <c r="A13" s="407" t="s">
        <v>698</v>
      </c>
      <c r="B13" s="412" t="s">
        <v>699</v>
      </c>
      <c r="C13" s="403" t="s">
        <v>231</v>
      </c>
      <c r="D13" s="404">
        <f>250+12</f>
        <v>262</v>
      </c>
      <c r="E13" s="405"/>
      <c r="F13" s="400">
        <f t="shared" si="0"/>
        <v>0</v>
      </c>
      <c r="I13" s="388"/>
      <c r="J13" s="406"/>
    </row>
    <row r="14" spans="1:10" s="387" customFormat="1" ht="11.25" customHeight="1">
      <c r="A14" s="407"/>
      <c r="B14" s="413"/>
      <c r="C14" s="403"/>
      <c r="D14" s="404"/>
      <c r="E14" s="411"/>
      <c r="F14" s="400"/>
      <c r="I14" s="388"/>
      <c r="J14" s="406"/>
    </row>
    <row r="15" spans="1:10" s="387" customFormat="1" ht="25.5">
      <c r="A15" s="389" t="s">
        <v>13</v>
      </c>
      <c r="B15" s="414" t="s">
        <v>700</v>
      </c>
      <c r="C15" s="383" t="s">
        <v>701</v>
      </c>
      <c r="D15" s="384">
        <v>0.05</v>
      </c>
      <c r="E15" s="415">
        <f>SUM(F6:F13)</f>
        <v>0</v>
      </c>
      <c r="F15" s="400">
        <f t="shared" si="0"/>
        <v>0</v>
      </c>
      <c r="I15" s="388"/>
    </row>
    <row r="16" spans="1:10" s="387" customFormat="1">
      <c r="A16" s="407"/>
      <c r="B16" s="416"/>
      <c r="C16" s="417"/>
      <c r="D16" s="418"/>
      <c r="E16" s="419"/>
      <c r="F16" s="420"/>
      <c r="I16" s="388"/>
    </row>
    <row r="17" spans="1:9" s="387" customFormat="1">
      <c r="A17" s="421"/>
      <c r="B17" s="422" t="s">
        <v>702</v>
      </c>
      <c r="C17" s="423"/>
      <c r="D17" s="378"/>
      <c r="E17" s="424"/>
      <c r="F17" s="425">
        <f>SUM(F6:F15)</f>
        <v>0</v>
      </c>
      <c r="I17" s="388"/>
    </row>
    <row r="18" spans="1:9" s="387" customFormat="1">
      <c r="A18" s="426"/>
      <c r="B18" s="427"/>
      <c r="C18" s="428"/>
      <c r="D18" s="410"/>
      <c r="E18" s="405"/>
      <c r="F18" s="429"/>
      <c r="I18" s="388"/>
    </row>
    <row r="19" spans="1:9" s="387" customFormat="1">
      <c r="A19" s="430"/>
      <c r="B19" s="427"/>
      <c r="C19" s="428"/>
      <c r="D19" s="410"/>
      <c r="E19" s="405"/>
      <c r="F19" s="429"/>
      <c r="I19" s="388"/>
    </row>
    <row r="20" spans="1:9" s="387" customFormat="1">
      <c r="A20" s="381" t="s">
        <v>654</v>
      </c>
      <c r="B20" s="382" t="s">
        <v>703</v>
      </c>
      <c r="C20" s="383"/>
      <c r="D20" s="384"/>
      <c r="E20" s="431"/>
      <c r="F20" s="420"/>
      <c r="I20" s="388"/>
    </row>
    <row r="21" spans="1:9" s="387" customFormat="1">
      <c r="A21" s="430"/>
      <c r="B21" s="432"/>
      <c r="C21" s="409"/>
      <c r="D21" s="410"/>
      <c r="E21" s="415"/>
      <c r="F21" s="420"/>
      <c r="I21" s="388"/>
    </row>
    <row r="22" spans="1:9" s="387" customFormat="1" ht="27.75" customHeight="1">
      <c r="A22" s="430" t="s">
        <v>9</v>
      </c>
      <c r="B22" s="412" t="s">
        <v>704</v>
      </c>
      <c r="C22" s="409" t="s">
        <v>231</v>
      </c>
      <c r="D22" s="410">
        <f>D12</f>
        <v>262</v>
      </c>
      <c r="E22" s="405"/>
      <c r="F22" s="433">
        <f>D22*E22</f>
        <v>0</v>
      </c>
      <c r="I22" s="388"/>
    </row>
    <row r="23" spans="1:9" s="387" customFormat="1" ht="38.25">
      <c r="A23" s="430" t="s">
        <v>11</v>
      </c>
      <c r="B23" s="412" t="s">
        <v>705</v>
      </c>
      <c r="C23" s="409" t="s">
        <v>231</v>
      </c>
      <c r="D23" s="410">
        <f>D22</f>
        <v>262</v>
      </c>
      <c r="E23" s="405"/>
      <c r="F23" s="433">
        <f t="shared" ref="F23:F27" si="1">D23*E23</f>
        <v>0</v>
      </c>
      <c r="I23" s="388"/>
    </row>
    <row r="24" spans="1:9" s="387" customFormat="1">
      <c r="A24" s="430" t="s">
        <v>13</v>
      </c>
      <c r="B24" s="408" t="s">
        <v>706</v>
      </c>
      <c r="C24" s="409" t="s">
        <v>231</v>
      </c>
      <c r="D24" s="410">
        <f>D22</f>
        <v>262</v>
      </c>
      <c r="E24" s="405"/>
      <c r="F24" s="433">
        <f t="shared" si="1"/>
        <v>0</v>
      </c>
      <c r="I24" s="388"/>
    </row>
    <row r="25" spans="1:9" s="387" customFormat="1" ht="15.75" customHeight="1">
      <c r="A25" s="430" t="s">
        <v>14</v>
      </c>
      <c r="B25" s="434" t="s">
        <v>707</v>
      </c>
      <c r="C25" s="409" t="s">
        <v>231</v>
      </c>
      <c r="D25" s="410">
        <f>D22</f>
        <v>262</v>
      </c>
      <c r="E25" s="405"/>
      <c r="F25" s="433">
        <f t="shared" si="1"/>
        <v>0</v>
      </c>
      <c r="I25" s="388"/>
    </row>
    <row r="26" spans="1:9" s="387" customFormat="1">
      <c r="A26" s="430" t="s">
        <v>16</v>
      </c>
      <c r="B26" s="434" t="s">
        <v>708</v>
      </c>
      <c r="C26" s="409" t="s">
        <v>12</v>
      </c>
      <c r="D26" s="410">
        <v>10</v>
      </c>
      <c r="E26" s="415"/>
      <c r="F26" s="433">
        <f t="shared" si="1"/>
        <v>0</v>
      </c>
      <c r="I26" s="388"/>
    </row>
    <row r="27" spans="1:9" s="387" customFormat="1" ht="26.25" customHeight="1">
      <c r="A27" s="430" t="s">
        <v>29</v>
      </c>
      <c r="B27" s="434" t="s">
        <v>709</v>
      </c>
      <c r="C27" s="409" t="s">
        <v>668</v>
      </c>
      <c r="D27" s="410">
        <v>1</v>
      </c>
      <c r="E27" s="415"/>
      <c r="F27" s="433">
        <f t="shared" si="1"/>
        <v>0</v>
      </c>
      <c r="I27" s="388"/>
    </row>
    <row r="28" spans="1:9" s="387" customFormat="1" ht="15" customHeight="1">
      <c r="A28" s="430"/>
      <c r="B28" s="434"/>
      <c r="C28" s="409"/>
      <c r="D28" s="410"/>
      <c r="E28" s="393"/>
      <c r="F28" s="433"/>
      <c r="I28" s="388"/>
    </row>
    <row r="29" spans="1:9" s="387" customFormat="1">
      <c r="A29" s="421"/>
      <c r="B29" s="435" t="s">
        <v>710</v>
      </c>
      <c r="C29" s="436"/>
      <c r="D29" s="378"/>
      <c r="E29" s="437"/>
      <c r="F29" s="425">
        <f>SUM(F22:F28)</f>
        <v>0</v>
      </c>
      <c r="I29" s="388"/>
    </row>
    <row r="30" spans="1:9" s="387" customFormat="1">
      <c r="A30" s="430"/>
      <c r="B30" s="427"/>
      <c r="C30" s="428"/>
      <c r="D30" s="410"/>
      <c r="E30" s="438"/>
      <c r="F30" s="429"/>
      <c r="I30" s="388"/>
    </row>
    <row r="31" spans="1:9" s="387" customFormat="1">
      <c r="A31" s="430"/>
      <c r="B31" s="427"/>
      <c r="C31" s="428"/>
      <c r="D31" s="410"/>
      <c r="E31" s="438"/>
      <c r="F31" s="429"/>
      <c r="I31" s="388"/>
    </row>
    <row r="32" spans="1:9" s="387" customFormat="1">
      <c r="A32" s="430"/>
      <c r="B32" s="427"/>
      <c r="C32" s="428"/>
      <c r="D32" s="410"/>
      <c r="E32" s="438"/>
      <c r="F32" s="429"/>
      <c r="I32" s="388"/>
    </row>
    <row r="33" spans="1:9" s="387" customFormat="1">
      <c r="A33" s="430"/>
      <c r="B33" s="427" t="s">
        <v>56</v>
      </c>
      <c r="C33" s="439"/>
      <c r="D33" s="440"/>
      <c r="E33" s="441"/>
      <c r="F33" s="429"/>
      <c r="I33" s="388"/>
    </row>
    <row r="34" spans="1:9" s="387" customFormat="1" ht="7.5" customHeight="1">
      <c r="A34" s="430"/>
      <c r="B34" s="427"/>
      <c r="C34" s="439"/>
      <c r="D34" s="440"/>
      <c r="E34" s="441"/>
      <c r="F34" s="429"/>
      <c r="I34" s="388"/>
    </row>
    <row r="35" spans="1:9" s="387" customFormat="1" ht="7.5" customHeight="1">
      <c r="A35" s="430"/>
      <c r="B35" s="442"/>
      <c r="C35" s="443"/>
      <c r="D35" s="444"/>
      <c r="E35" s="445"/>
      <c r="F35" s="446"/>
      <c r="I35" s="388"/>
    </row>
    <row r="36" spans="1:9" s="387" customFormat="1">
      <c r="A36" s="430"/>
      <c r="B36" s="427" t="s">
        <v>711</v>
      </c>
      <c r="C36" s="439"/>
      <c r="D36" s="484"/>
      <c r="E36" s="485"/>
      <c r="F36" s="429">
        <f>F17</f>
        <v>0</v>
      </c>
      <c r="I36" s="388"/>
    </row>
    <row r="37" spans="1:9" s="387" customFormat="1" ht="6.75" customHeight="1">
      <c r="A37" s="430"/>
      <c r="B37" s="427"/>
      <c r="C37" s="439"/>
      <c r="D37" s="440"/>
      <c r="E37" s="441"/>
      <c r="F37" s="429"/>
      <c r="I37" s="388"/>
    </row>
    <row r="38" spans="1:9" s="387" customFormat="1">
      <c r="A38" s="430"/>
      <c r="B38" s="447" t="s">
        <v>712</v>
      </c>
      <c r="C38" s="448"/>
      <c r="D38" s="486"/>
      <c r="E38" s="487"/>
      <c r="F38" s="449">
        <f>F29</f>
        <v>0</v>
      </c>
      <c r="I38" s="388"/>
    </row>
    <row r="39" spans="1:9" s="387" customFormat="1" ht="7.5" customHeight="1" thickBot="1">
      <c r="A39" s="430"/>
      <c r="B39" s="450"/>
      <c r="C39" s="451"/>
      <c r="D39" s="452"/>
      <c r="E39" s="453"/>
      <c r="F39" s="454"/>
      <c r="I39" s="388"/>
    </row>
    <row r="40" spans="1:9" ht="13.5" thickTop="1">
      <c r="A40" s="430"/>
      <c r="B40" s="455" t="s">
        <v>494</v>
      </c>
      <c r="C40" s="456"/>
      <c r="D40" s="488"/>
      <c r="E40" s="485"/>
      <c r="F40" s="457">
        <f>SUM(F36:F38)</f>
        <v>0</v>
      </c>
      <c r="I40" s="373"/>
    </row>
    <row r="41" spans="1:9">
      <c r="A41" s="430"/>
      <c r="B41" s="458" t="s">
        <v>713</v>
      </c>
      <c r="C41" s="489"/>
      <c r="D41" s="490"/>
      <c r="E41" s="491"/>
      <c r="F41" s="459">
        <f>F40*0.22</f>
        <v>0</v>
      </c>
      <c r="I41" s="373"/>
    </row>
    <row r="42" spans="1:9">
      <c r="A42" s="430"/>
      <c r="B42" s="460" t="s">
        <v>617</v>
      </c>
      <c r="C42" s="492"/>
      <c r="D42" s="493"/>
      <c r="E42" s="485"/>
      <c r="F42" s="461">
        <f>SUM(F40:F41)</f>
        <v>0</v>
      </c>
      <c r="I42" s="373"/>
    </row>
    <row r="43" spans="1:9">
      <c r="B43" s="462"/>
      <c r="C43" s="463"/>
      <c r="D43" s="464"/>
      <c r="E43" s="465"/>
      <c r="F43" s="466"/>
      <c r="I43" s="373"/>
    </row>
    <row r="44" spans="1:9" ht="12" customHeight="1">
      <c r="B44" s="494"/>
      <c r="C44" s="495"/>
      <c r="D44" s="495"/>
      <c r="E44" s="495"/>
      <c r="F44" s="495"/>
      <c r="G44" s="467"/>
      <c r="I44" s="373"/>
    </row>
    <row r="45" spans="1:9">
      <c r="I45" s="373"/>
    </row>
    <row r="46" spans="1:9">
      <c r="I46" s="373"/>
    </row>
    <row r="47" spans="1:9">
      <c r="B47" s="469" t="s">
        <v>714</v>
      </c>
      <c r="I47" s="373"/>
    </row>
    <row r="48" spans="1:9">
      <c r="I48" s="373"/>
    </row>
    <row r="49" spans="1:9">
      <c r="B49" s="496" t="s">
        <v>715</v>
      </c>
      <c r="C49" s="496"/>
      <c r="D49" s="496"/>
      <c r="E49" s="496"/>
      <c r="F49" s="496"/>
      <c r="I49" s="373"/>
    </row>
    <row r="50" spans="1:9">
      <c r="I50" s="373"/>
    </row>
    <row r="51" spans="1:9">
      <c r="B51" s="496" t="s">
        <v>716</v>
      </c>
      <c r="C51" s="496"/>
      <c r="D51" s="496"/>
      <c r="E51" s="496"/>
      <c r="F51" s="496"/>
      <c r="I51" s="373"/>
    </row>
    <row r="52" spans="1:9">
      <c r="I52" s="373"/>
    </row>
    <row r="53" spans="1:9">
      <c r="A53" s="368" t="s">
        <v>9</v>
      </c>
      <c r="B53" s="483" t="s">
        <v>717</v>
      </c>
      <c r="C53" s="483"/>
      <c r="D53" s="483"/>
      <c r="E53" s="483"/>
      <c r="F53" s="483"/>
      <c r="I53" s="373"/>
    </row>
    <row r="54" spans="1:9">
      <c r="A54" s="368" t="s">
        <v>11</v>
      </c>
      <c r="B54" s="483" t="s">
        <v>718</v>
      </c>
      <c r="C54" s="483"/>
      <c r="D54" s="483"/>
      <c r="E54" s="483"/>
      <c r="F54" s="483"/>
      <c r="I54" s="373"/>
    </row>
    <row r="55" spans="1:9" ht="25.5" customHeight="1">
      <c r="A55" s="368" t="s">
        <v>13</v>
      </c>
      <c r="B55" s="483" t="s">
        <v>719</v>
      </c>
      <c r="C55" s="483"/>
      <c r="D55" s="483"/>
      <c r="E55" s="483"/>
      <c r="F55" s="483"/>
      <c r="I55" s="373"/>
    </row>
    <row r="56" spans="1:9" ht="26.25" customHeight="1">
      <c r="A56" s="368" t="s">
        <v>14</v>
      </c>
      <c r="B56" s="483" t="s">
        <v>720</v>
      </c>
      <c r="C56" s="483"/>
      <c r="D56" s="483"/>
      <c r="E56" s="483"/>
      <c r="F56" s="483"/>
      <c r="I56" s="373"/>
    </row>
    <row r="57" spans="1:9">
      <c r="A57" s="368" t="s">
        <v>16</v>
      </c>
      <c r="B57" s="483" t="s">
        <v>721</v>
      </c>
      <c r="C57" s="483"/>
      <c r="D57" s="483"/>
      <c r="E57" s="483"/>
      <c r="F57" s="483"/>
      <c r="I57" s="373"/>
    </row>
    <row r="58" spans="1:9">
      <c r="A58" s="368" t="s">
        <v>29</v>
      </c>
      <c r="B58" s="483" t="s">
        <v>722</v>
      </c>
      <c r="C58" s="483"/>
      <c r="D58" s="483"/>
      <c r="E58" s="483"/>
      <c r="F58" s="483"/>
      <c r="I58" s="373"/>
    </row>
    <row r="59" spans="1:9">
      <c r="A59" s="368" t="s">
        <v>30</v>
      </c>
      <c r="B59" s="483" t="s">
        <v>723</v>
      </c>
      <c r="C59" s="483"/>
      <c r="D59" s="483"/>
      <c r="E59" s="483"/>
      <c r="F59" s="483"/>
      <c r="I59" s="373"/>
    </row>
    <row r="60" spans="1:9">
      <c r="A60" s="368" t="s">
        <v>38</v>
      </c>
      <c r="B60" s="483" t="s">
        <v>724</v>
      </c>
      <c r="C60" s="483"/>
      <c r="D60" s="483"/>
      <c r="E60" s="483"/>
      <c r="F60" s="483"/>
      <c r="I60" s="373"/>
    </row>
    <row r="61" spans="1:9" ht="24.75" customHeight="1">
      <c r="A61" s="368" t="s">
        <v>57</v>
      </c>
      <c r="B61" s="483" t="s">
        <v>725</v>
      </c>
      <c r="C61" s="483"/>
      <c r="D61" s="483"/>
      <c r="E61" s="483"/>
      <c r="F61" s="483"/>
      <c r="I61" s="373"/>
    </row>
    <row r="62" spans="1:9">
      <c r="A62" s="368" t="s">
        <v>40</v>
      </c>
      <c r="B62" s="483" t="s">
        <v>726</v>
      </c>
      <c r="C62" s="483"/>
      <c r="D62" s="483"/>
      <c r="E62" s="483"/>
      <c r="F62" s="483"/>
      <c r="I62" s="373"/>
    </row>
    <row r="63" spans="1:9">
      <c r="A63" s="368" t="s">
        <v>39</v>
      </c>
      <c r="B63" s="483" t="s">
        <v>727</v>
      </c>
      <c r="C63" s="483"/>
      <c r="D63" s="483"/>
      <c r="E63" s="483"/>
      <c r="F63" s="483"/>
      <c r="I63" s="373"/>
    </row>
    <row r="64" spans="1:9" ht="21.75" customHeight="1">
      <c r="A64" s="368" t="s">
        <v>58</v>
      </c>
      <c r="B64" s="483" t="s">
        <v>728</v>
      </c>
      <c r="C64" s="483"/>
      <c r="D64" s="483"/>
      <c r="E64" s="483"/>
      <c r="F64" s="483"/>
      <c r="I64" s="373"/>
    </row>
    <row r="65" spans="1:9">
      <c r="A65" s="368" t="s">
        <v>115</v>
      </c>
      <c r="B65" s="483" t="s">
        <v>729</v>
      </c>
      <c r="C65" s="483"/>
      <c r="D65" s="483"/>
      <c r="E65" s="483"/>
      <c r="F65" s="483"/>
      <c r="I65" s="373"/>
    </row>
    <row r="66" spans="1:9">
      <c r="A66" s="368" t="s">
        <v>59</v>
      </c>
      <c r="B66" s="483" t="s">
        <v>730</v>
      </c>
      <c r="C66" s="483"/>
      <c r="D66" s="483"/>
      <c r="E66" s="483"/>
      <c r="F66" s="483"/>
      <c r="I66" s="373"/>
    </row>
    <row r="67" spans="1:9" ht="21.75" customHeight="1">
      <c r="A67" s="368" t="s">
        <v>60</v>
      </c>
      <c r="B67" s="483" t="s">
        <v>731</v>
      </c>
      <c r="C67" s="483"/>
      <c r="D67" s="483"/>
      <c r="E67" s="483"/>
      <c r="F67" s="483"/>
      <c r="I67" s="373"/>
    </row>
    <row r="68" spans="1:9" ht="39" customHeight="1">
      <c r="A68" s="368" t="s">
        <v>41</v>
      </c>
      <c r="B68" s="483" t="s">
        <v>732</v>
      </c>
      <c r="C68" s="483"/>
      <c r="D68" s="483"/>
      <c r="E68" s="483"/>
      <c r="F68" s="483"/>
      <c r="I68" s="373"/>
    </row>
    <row r="69" spans="1:9" ht="26.25" customHeight="1">
      <c r="A69" s="368" t="s">
        <v>61</v>
      </c>
      <c r="B69" s="483" t="s">
        <v>733</v>
      </c>
      <c r="C69" s="483"/>
      <c r="D69" s="483"/>
      <c r="E69" s="483"/>
      <c r="F69" s="483"/>
      <c r="I69" s="373"/>
    </row>
    <row r="70" spans="1:9">
      <c r="A70" s="368" t="s">
        <v>65</v>
      </c>
      <c r="B70" s="483" t="s">
        <v>734</v>
      </c>
      <c r="C70" s="483"/>
      <c r="D70" s="483"/>
      <c r="E70" s="483"/>
      <c r="F70" s="483"/>
      <c r="I70" s="373"/>
    </row>
    <row r="71" spans="1:9" ht="36.75" customHeight="1">
      <c r="A71" s="368" t="s">
        <v>67</v>
      </c>
      <c r="B71" s="483" t="s">
        <v>735</v>
      </c>
      <c r="C71" s="483"/>
      <c r="D71" s="483"/>
      <c r="E71" s="483"/>
      <c r="F71" s="483"/>
      <c r="I71" s="373"/>
    </row>
    <row r="72" spans="1:9" ht="35.25" customHeight="1">
      <c r="A72" s="368" t="s">
        <v>116</v>
      </c>
      <c r="B72" s="483" t="s">
        <v>736</v>
      </c>
      <c r="C72" s="483"/>
      <c r="D72" s="483"/>
      <c r="E72" s="483"/>
      <c r="F72" s="483"/>
      <c r="I72" s="373"/>
    </row>
    <row r="73" spans="1:9" ht="27.75" customHeight="1">
      <c r="A73" s="368" t="s">
        <v>338</v>
      </c>
      <c r="B73" s="483" t="s">
        <v>737</v>
      </c>
      <c r="C73" s="483"/>
      <c r="D73" s="483"/>
      <c r="E73" s="483"/>
      <c r="F73" s="483"/>
      <c r="I73" s="373"/>
    </row>
    <row r="74" spans="1:9">
      <c r="A74" s="368" t="s">
        <v>339</v>
      </c>
      <c r="B74" s="483" t="s">
        <v>738</v>
      </c>
      <c r="C74" s="483"/>
      <c r="D74" s="483"/>
      <c r="E74" s="483"/>
      <c r="F74" s="483"/>
      <c r="I74" s="373"/>
    </row>
    <row r="75" spans="1:9">
      <c r="A75" s="368" t="s">
        <v>350</v>
      </c>
      <c r="B75" s="483" t="s">
        <v>739</v>
      </c>
      <c r="C75" s="483"/>
      <c r="D75" s="483"/>
      <c r="E75" s="483"/>
      <c r="F75" s="483"/>
      <c r="I75" s="373"/>
    </row>
    <row r="76" spans="1:9" ht="35.25" customHeight="1">
      <c r="A76" s="368" t="s">
        <v>351</v>
      </c>
      <c r="B76" s="483" t="s">
        <v>740</v>
      </c>
      <c r="C76" s="483"/>
      <c r="D76" s="483"/>
      <c r="E76" s="483"/>
      <c r="F76" s="483"/>
      <c r="I76" s="373"/>
    </row>
    <row r="77" spans="1:9" ht="42.75" customHeight="1">
      <c r="A77" s="368" t="s">
        <v>353</v>
      </c>
      <c r="B77" s="483" t="s">
        <v>741</v>
      </c>
      <c r="C77" s="483"/>
      <c r="D77" s="483"/>
      <c r="E77" s="483"/>
      <c r="F77" s="483"/>
      <c r="I77" s="373"/>
    </row>
    <row r="78" spans="1:9" ht="62.25" customHeight="1">
      <c r="A78" s="368" t="s">
        <v>742</v>
      </c>
      <c r="B78" s="483" t="s">
        <v>743</v>
      </c>
      <c r="C78" s="483"/>
      <c r="D78" s="483"/>
      <c r="E78" s="483"/>
      <c r="F78" s="483"/>
      <c r="I78" s="373"/>
    </row>
    <row r="79" spans="1:9" ht="39" customHeight="1">
      <c r="A79" s="368" t="s">
        <v>744</v>
      </c>
      <c r="B79" s="483" t="s">
        <v>745</v>
      </c>
      <c r="C79" s="483"/>
      <c r="D79" s="483"/>
      <c r="E79" s="483"/>
      <c r="F79" s="483"/>
      <c r="I79" s="373"/>
    </row>
    <row r="80" spans="1:9">
      <c r="A80" s="368" t="s">
        <v>746</v>
      </c>
      <c r="B80" s="483" t="s">
        <v>747</v>
      </c>
      <c r="C80" s="483"/>
      <c r="D80" s="483"/>
      <c r="E80" s="483"/>
      <c r="F80" s="483"/>
      <c r="I80" s="373"/>
    </row>
    <row r="81" spans="9:9">
      <c r="I81" s="373"/>
    </row>
    <row r="82" spans="9:9">
      <c r="I82" s="373"/>
    </row>
    <row r="83" spans="9:9">
      <c r="I83" s="373"/>
    </row>
    <row r="84" spans="9:9">
      <c r="I84" s="373"/>
    </row>
    <row r="85" spans="9:9">
      <c r="I85" s="373"/>
    </row>
    <row r="86" spans="9:9">
      <c r="I86" s="373"/>
    </row>
    <row r="87" spans="9:9">
      <c r="I87" s="373"/>
    </row>
    <row r="88" spans="9:9">
      <c r="I88" s="373"/>
    </row>
    <row r="89" spans="9:9">
      <c r="I89" s="373"/>
    </row>
    <row r="90" spans="9:9">
      <c r="I90" s="373"/>
    </row>
    <row r="91" spans="9:9">
      <c r="I91" s="373"/>
    </row>
    <row r="92" spans="9:9">
      <c r="I92" s="373"/>
    </row>
    <row r="93" spans="9:9">
      <c r="I93" s="373"/>
    </row>
    <row r="94" spans="9:9">
      <c r="I94" s="373"/>
    </row>
    <row r="95" spans="9:9">
      <c r="I95" s="373"/>
    </row>
    <row r="96" spans="9:9">
      <c r="I96" s="373"/>
    </row>
    <row r="97" spans="9:9">
      <c r="I97" s="373"/>
    </row>
    <row r="98" spans="9:9">
      <c r="I98" s="373"/>
    </row>
    <row r="99" spans="9:9">
      <c r="I99" s="373"/>
    </row>
    <row r="100" spans="9:9">
      <c r="I100" s="373"/>
    </row>
    <row r="101" spans="9:9">
      <c r="I101" s="373"/>
    </row>
    <row r="102" spans="9:9">
      <c r="I102" s="373"/>
    </row>
    <row r="103" spans="9:9">
      <c r="I103" s="373"/>
    </row>
    <row r="104" spans="9:9">
      <c r="I104" s="373"/>
    </row>
    <row r="105" spans="9:9">
      <c r="I105" s="373"/>
    </row>
    <row r="106" spans="9:9">
      <c r="I106" s="373"/>
    </row>
    <row r="107" spans="9:9">
      <c r="I107" s="373"/>
    </row>
  </sheetData>
  <mergeCells count="36">
    <mergeCell ref="B56:F56"/>
    <mergeCell ref="D36:E36"/>
    <mergeCell ref="D38:E38"/>
    <mergeCell ref="D40:E40"/>
    <mergeCell ref="C41:E41"/>
    <mergeCell ref="C42:E42"/>
    <mergeCell ref="B44:F44"/>
    <mergeCell ref="B49:F49"/>
    <mergeCell ref="B51:F51"/>
    <mergeCell ref="B53:F53"/>
    <mergeCell ref="B54:F54"/>
    <mergeCell ref="B55:F55"/>
    <mergeCell ref="B68:F68"/>
    <mergeCell ref="B57:F57"/>
    <mergeCell ref="B58:F58"/>
    <mergeCell ref="B59:F59"/>
    <mergeCell ref="B60:F60"/>
    <mergeCell ref="B61:F61"/>
    <mergeCell ref="B62:F62"/>
    <mergeCell ref="B63:F63"/>
    <mergeCell ref="B64:F64"/>
    <mergeCell ref="B65:F65"/>
    <mergeCell ref="B66:F66"/>
    <mergeCell ref="B67:F67"/>
    <mergeCell ref="B80:F80"/>
    <mergeCell ref="B69:F69"/>
    <mergeCell ref="B70:F70"/>
    <mergeCell ref="B71:F71"/>
    <mergeCell ref="B72:F72"/>
    <mergeCell ref="B73:F73"/>
    <mergeCell ref="B74:F74"/>
    <mergeCell ref="B75:F75"/>
    <mergeCell ref="B76:F76"/>
    <mergeCell ref="B77:F77"/>
    <mergeCell ref="B78:F78"/>
    <mergeCell ref="B79:F79"/>
  </mergeCells>
  <pageMargins left="0.98425196850393704" right="0.39370078740157483" top="0.70866141732283472" bottom="0.78740157480314965" header="0.31496062992125984" footer="0.31496062992125984"/>
  <pageSetup paperSize="9" scale="84" orientation="portrait" r:id="rId1"/>
  <headerFooter>
    <oddHeader>&amp;C&amp;"Century Gothic CE,Italic"&amp;K00-034OBNOVA JAVNEGA VODOVODA MAČKOVEC, BLED</oddHeader>
    <oddFooter>&amp;CStran &amp;P</oddFooter>
  </headerFooter>
  <rowBreaks count="1" manualBreakCount="1">
    <brk id="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7DD8C-9E61-4C89-9A2B-37AFBA783D83}">
  <dimension ref="A1:I21"/>
  <sheetViews>
    <sheetView zoomScale="140" zoomScaleNormal="140" workbookViewId="0">
      <selection sqref="A1:I1"/>
    </sheetView>
  </sheetViews>
  <sheetFormatPr defaultRowHeight="12.75"/>
  <cols>
    <col min="7" max="7" width="15.7109375" bestFit="1" customWidth="1"/>
    <col min="8" max="9" width="15.7109375" customWidth="1"/>
  </cols>
  <sheetData>
    <row r="1" spans="1:9" ht="15.75">
      <c r="A1" s="497" t="s">
        <v>638</v>
      </c>
      <c r="B1" s="497"/>
      <c r="C1" s="497"/>
      <c r="D1" s="497"/>
      <c r="E1" s="497"/>
      <c r="F1" s="497"/>
      <c r="G1" s="497"/>
      <c r="H1" s="497"/>
      <c r="I1" s="497"/>
    </row>
    <row r="2" spans="1:9" ht="15.75">
      <c r="A2" s="498" t="s">
        <v>621</v>
      </c>
      <c r="B2" s="498"/>
      <c r="C2" s="498"/>
      <c r="D2" s="498"/>
      <c r="E2" s="498"/>
      <c r="F2" s="498"/>
      <c r="G2" s="498"/>
      <c r="H2" s="498"/>
      <c r="I2" s="498"/>
    </row>
    <row r="3" spans="1:9" ht="15">
      <c r="A3" s="227"/>
      <c r="B3" s="228"/>
      <c r="C3" s="229"/>
      <c r="D3" s="229"/>
      <c r="E3" s="229"/>
      <c r="F3" s="226"/>
      <c r="G3" s="226"/>
      <c r="H3" s="226"/>
      <c r="I3" s="226"/>
    </row>
    <row r="4" spans="1:9" ht="15">
      <c r="A4" s="227"/>
      <c r="B4" s="228"/>
      <c r="C4" s="229"/>
      <c r="D4" s="229"/>
      <c r="E4" s="229"/>
      <c r="F4" s="226"/>
      <c r="G4" s="232" t="s">
        <v>494</v>
      </c>
      <c r="H4" s="232" t="s">
        <v>616</v>
      </c>
      <c r="I4" s="232" t="s">
        <v>617</v>
      </c>
    </row>
    <row r="5" spans="1:9" ht="15">
      <c r="A5" s="237"/>
      <c r="B5" s="238"/>
      <c r="C5" s="230"/>
      <c r="D5" s="230"/>
      <c r="E5" s="229"/>
      <c r="F5" s="226"/>
      <c r="G5" s="240"/>
      <c r="H5" s="240"/>
      <c r="I5" s="240"/>
    </row>
    <row r="6" spans="1:9" ht="15">
      <c r="A6" s="235" t="s">
        <v>618</v>
      </c>
      <c r="B6" s="236"/>
      <c r="C6" s="231"/>
      <c r="D6" s="231"/>
      <c r="E6" s="234"/>
      <c r="F6" s="233"/>
      <c r="G6" s="239">
        <f>'obnova cestišča'!G345</f>
        <v>0</v>
      </c>
      <c r="H6" s="239">
        <f>G6*0.22</f>
        <v>0</v>
      </c>
      <c r="I6" s="239">
        <f>G6+H6</f>
        <v>0</v>
      </c>
    </row>
    <row r="7" spans="1:9" ht="15">
      <c r="A7" s="237"/>
      <c r="B7" s="238"/>
      <c r="C7" s="230"/>
      <c r="D7" s="230"/>
      <c r="E7" s="229"/>
      <c r="F7" s="226"/>
      <c r="G7" s="240"/>
      <c r="H7" s="240"/>
      <c r="I7" s="240"/>
    </row>
    <row r="8" spans="1:9" ht="15">
      <c r="A8" s="235" t="s">
        <v>619</v>
      </c>
      <c r="B8" s="236"/>
      <c r="C8" s="231"/>
      <c r="D8" s="231"/>
      <c r="E8" s="234"/>
      <c r="F8" s="233"/>
      <c r="G8" s="239">
        <f>'sanacija plazu'!F308</f>
        <v>0</v>
      </c>
      <c r="H8" s="239">
        <f>G8*0.22</f>
        <v>0</v>
      </c>
      <c r="I8" s="239">
        <f>G8+H8</f>
        <v>0</v>
      </c>
    </row>
    <row r="9" spans="1:9" ht="15">
      <c r="A9" s="237"/>
      <c r="B9" s="238"/>
      <c r="C9" s="230"/>
      <c r="D9" s="230"/>
      <c r="E9" s="229"/>
      <c r="F9" s="253"/>
      <c r="G9" s="240"/>
      <c r="H9" s="240"/>
      <c r="I9" s="240"/>
    </row>
    <row r="10" spans="1:9" ht="15">
      <c r="A10" s="235" t="s">
        <v>682</v>
      </c>
      <c r="B10" s="236"/>
      <c r="C10" s="231"/>
      <c r="D10" s="231"/>
      <c r="E10" s="234"/>
      <c r="F10" s="233"/>
      <c r="G10" s="239">
        <f>'Prestavitev tlačnega voda Mačko'!F42</f>
        <v>0</v>
      </c>
      <c r="H10" s="239">
        <f>G10*0.22</f>
        <v>0</v>
      </c>
      <c r="I10" s="239">
        <f>G10+H10</f>
        <v>0</v>
      </c>
    </row>
    <row r="11" spans="1:9" ht="15">
      <c r="A11" s="237"/>
      <c r="B11" s="238"/>
      <c r="C11" s="230"/>
      <c r="D11" s="230"/>
      <c r="E11" s="229"/>
      <c r="F11" s="253"/>
      <c r="G11" s="240"/>
      <c r="H11" s="240"/>
      <c r="I11" s="240"/>
    </row>
    <row r="12" spans="1:9" ht="15">
      <c r="A12" s="235" t="s">
        <v>748</v>
      </c>
      <c r="B12" s="236"/>
      <c r="C12" s="231"/>
      <c r="D12" s="231"/>
      <c r="E12" s="234"/>
      <c r="F12" s="233"/>
      <c r="G12" s="239">
        <f>'prestavitev vodovoda Mačkovc'!F40</f>
        <v>0</v>
      </c>
      <c r="H12" s="239">
        <f>G12*0.22</f>
        <v>0</v>
      </c>
      <c r="I12" s="239">
        <f>G12+H12</f>
        <v>0</v>
      </c>
    </row>
    <row r="13" spans="1:9" ht="15">
      <c r="A13" s="237"/>
      <c r="B13" s="238"/>
      <c r="C13" s="230"/>
      <c r="D13" s="230"/>
      <c r="E13" s="229"/>
      <c r="F13" s="226"/>
      <c r="G13" s="240"/>
      <c r="H13" s="240"/>
      <c r="I13" s="240"/>
    </row>
    <row r="14" spans="1:9" ht="15">
      <c r="A14" s="244" t="s">
        <v>620</v>
      </c>
      <c r="B14" s="245"/>
      <c r="C14" s="246"/>
      <c r="D14" s="247"/>
      <c r="E14" s="247"/>
      <c r="F14" s="248"/>
      <c r="G14" s="249">
        <f>(G6+G8+G10+G12)*0.1</f>
        <v>0</v>
      </c>
      <c r="H14" s="249">
        <f>G14*0.22</f>
        <v>0</v>
      </c>
      <c r="I14" s="249">
        <f>G14+H14</f>
        <v>0</v>
      </c>
    </row>
    <row r="15" spans="1:9" ht="15.75" thickBot="1">
      <c r="A15" s="226"/>
      <c r="B15" s="228"/>
      <c r="C15" s="229"/>
      <c r="D15" s="229"/>
      <c r="E15" s="229"/>
      <c r="F15" s="226"/>
      <c r="G15" s="240"/>
      <c r="H15" s="240"/>
      <c r="I15" s="240"/>
    </row>
    <row r="16" spans="1:9" ht="15.75" thickBot="1">
      <c r="A16" s="226"/>
      <c r="B16" s="228"/>
      <c r="C16" s="229"/>
      <c r="D16" s="226"/>
      <c r="E16" s="226"/>
      <c r="F16" s="226"/>
      <c r="G16" s="241"/>
      <c r="H16" s="242" t="s">
        <v>617</v>
      </c>
      <c r="I16" s="243">
        <f>I6+I8+I14+I10+I12</f>
        <v>0</v>
      </c>
    </row>
    <row r="20" spans="7:7">
      <c r="G20" s="225"/>
    </row>
    <row r="21" spans="7:7">
      <c r="G21" s="225"/>
    </row>
  </sheetData>
  <mergeCells count="2">
    <mergeCell ref="A1:I1"/>
    <mergeCell ref="A2:I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4</vt:i4>
      </vt:variant>
    </vt:vector>
  </HeadingPairs>
  <TitlesOfParts>
    <vt:vector size="9" baseType="lpstr">
      <vt:lpstr>obnova cestišča</vt:lpstr>
      <vt:lpstr>sanacija plazu</vt:lpstr>
      <vt:lpstr>Prestavitev tlačnega voda Mačko</vt:lpstr>
      <vt:lpstr>prestavitev vodovoda Mačkovc</vt:lpstr>
      <vt:lpstr>Rekapitulacija</vt:lpstr>
      <vt:lpstr>'obnova cestišča'!Področje_tiskanja</vt:lpstr>
      <vt:lpstr>Rekapitulacija!Področje_tiskanja</vt:lpstr>
      <vt:lpstr>'sanacija plazu'!Področje_tiskanja</vt:lpstr>
      <vt:lpstr>'obnova cestišča'!Tiskanje_naslovov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PREDRAČUN</dc:title>
  <dc:creator>BOJAN MAVRI</dc:creator>
  <cp:lastModifiedBy>Dominik Peternelj</cp:lastModifiedBy>
  <cp:lastPrinted>2021-10-08T05:36:30Z</cp:lastPrinted>
  <dcterms:created xsi:type="dcterms:W3CDTF">1998-06-30T10:52:36Z</dcterms:created>
  <dcterms:modified xsi:type="dcterms:W3CDTF">2022-04-13T06:14:07Z</dcterms:modified>
</cp:coreProperties>
</file>